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065" windowWidth="15315" windowHeight="4005" tabRatio="941" firstSheet="1" activeTab="1"/>
  </bookViews>
  <sheets>
    <sheet name="Ref" sheetId="1" state="hidden" r:id="rId1"/>
    <sheet name="F01_1" sheetId="2" r:id="rId2"/>
    <sheet name="F02_1" sheetId="3" r:id="rId3"/>
  </sheets>
  <externalReferences>
    <externalReference r:id="rId6"/>
  </externalReferences>
  <definedNames>
    <definedName name="F01_2">[1]!F01_2</definedName>
    <definedName name="_xlnm.Print_Area" localSheetId="1">'F01_1'!$B$1:$G$117</definedName>
    <definedName name="_xlnm.Print_Area" localSheetId="2">'F02_1'!$B$1:$H$57</definedName>
    <definedName name="_xlnm.Print_Titles" localSheetId="2">'F02_1'!$13:$14</definedName>
  </definedNames>
  <calcPr fullCalcOnLoad="1" fullPrecision="0"/>
</workbook>
</file>

<file path=xl/sharedStrings.xml><?xml version="1.0" encoding="utf-8"?>
<sst xmlns="http://schemas.openxmlformats.org/spreadsheetml/2006/main" count="408" uniqueCount="205">
  <si>
    <t>листа</t>
  </si>
  <si>
    <t>таблицы</t>
  </si>
  <si>
    <t>первая</t>
  </si>
  <si>
    <t>последняя</t>
  </si>
  <si>
    <t>384</t>
  </si>
  <si>
    <t xml:space="preserve"> </t>
  </si>
  <si>
    <t>Х</t>
  </si>
  <si>
    <t>0710001</t>
  </si>
  <si>
    <t>*</t>
  </si>
  <si>
    <t>N</t>
  </si>
  <si>
    <t>1а</t>
  </si>
  <si>
    <t>2а</t>
  </si>
  <si>
    <t>1,e,f</t>
  </si>
  <si>
    <t>строка с номе-</t>
  </si>
  <si>
    <t>рами столбцов</t>
  </si>
  <si>
    <t>столбец с но-</t>
  </si>
  <si>
    <t>мерами строк</t>
  </si>
  <si>
    <t>в табл. строка</t>
  </si>
  <si>
    <t>в табл. графа</t>
  </si>
  <si>
    <t>5407127828</t>
  </si>
  <si>
    <t>01158832</t>
  </si>
  <si>
    <t>64.20</t>
  </si>
  <si>
    <t>47/16</t>
  </si>
  <si>
    <t>2008.09.30</t>
  </si>
  <si>
    <t>0710002</t>
  </si>
  <si>
    <t>010</t>
  </si>
  <si>
    <t>011</t>
  </si>
  <si>
    <t>020</t>
  </si>
  <si>
    <t>021</t>
  </si>
  <si>
    <t>050</t>
  </si>
  <si>
    <t>060</t>
  </si>
  <si>
    <t>070</t>
  </si>
  <si>
    <t>080</t>
  </si>
  <si>
    <t>090</t>
  </si>
  <si>
    <t>091</t>
  </si>
  <si>
    <t>100</t>
  </si>
  <si>
    <t>140</t>
  </si>
  <si>
    <t>142</t>
  </si>
  <si>
    <t>151</t>
  </si>
  <si>
    <t>141</t>
  </si>
  <si>
    <t>152</t>
  </si>
  <si>
    <t>150</t>
  </si>
  <si>
    <t>153</t>
  </si>
  <si>
    <t>154</t>
  </si>
  <si>
    <t>190</t>
  </si>
  <si>
    <t>200</t>
  </si>
  <si>
    <t>X</t>
  </si>
  <si>
    <t>1,d,e</t>
  </si>
  <si>
    <t>401</t>
  </si>
  <si>
    <t>402</t>
  </si>
  <si>
    <t>403</t>
  </si>
  <si>
    <t>404</t>
  </si>
  <si>
    <t>405</t>
  </si>
  <si>
    <t>406</t>
  </si>
  <si>
    <t>on</t>
  </si>
  <si>
    <t>September 30, 2008</t>
  </si>
  <si>
    <t>Organization:</t>
  </si>
  <si>
    <t>Taxpayer's Identifying Number:</t>
  </si>
  <si>
    <t xml:space="preserve">Kind of Activity:  </t>
  </si>
  <si>
    <r>
      <t xml:space="preserve">Organizational and Legal Form / Form of Property: </t>
    </r>
    <r>
      <rPr>
        <b/>
        <sz val="10"/>
        <rFont val="Arial Cyr"/>
        <family val="2"/>
      </rPr>
      <t xml:space="preserve"> </t>
    </r>
  </si>
  <si>
    <t xml:space="preserve">Unit of Measure:  </t>
  </si>
  <si>
    <t xml:space="preserve">Address: </t>
  </si>
  <si>
    <t>Open Joint-Stock Company "Sibirtelecom"</t>
  </si>
  <si>
    <t>Telecommunications</t>
  </si>
  <si>
    <t>Open Joint-Stock Company</t>
  </si>
  <si>
    <t>Thousand Rubles</t>
  </si>
  <si>
    <t>53, M. Gorky St., Novosibirsk, 630099</t>
  </si>
  <si>
    <t xml:space="preserve">Form No 01 All-Russian Classifier of Management </t>
  </si>
  <si>
    <t xml:space="preserve">Date (year, month, day)  </t>
  </si>
  <si>
    <t xml:space="preserve">All-Russian Classifier                                           of Enterprises and Organizations                                     </t>
  </si>
  <si>
    <t xml:space="preserve">TIN  </t>
  </si>
  <si>
    <t xml:space="preserve">All-Russian Classifier of foreign-economic activity </t>
  </si>
  <si>
    <t xml:space="preserve">All-Russian Classifier of Organizational and Legal Form/All-Russian Classifier of Forms of Property  </t>
  </si>
  <si>
    <t xml:space="preserve">All-Russian Classifier of Measurements Units </t>
  </si>
  <si>
    <t>Codes</t>
  </si>
  <si>
    <t xml:space="preserve">Date of Approval  </t>
  </si>
  <si>
    <t xml:space="preserve">Date of Sending (Receiving)  </t>
  </si>
  <si>
    <t xml:space="preserve">            Balance Sheet</t>
  </si>
  <si>
    <t>ASSETS</t>
  </si>
  <si>
    <t>Explanation</t>
  </si>
  <si>
    <t>Code of Index</t>
  </si>
  <si>
    <t>Code of Line</t>
  </si>
  <si>
    <t>At the Beginning of the Reported Year</t>
  </si>
  <si>
    <t xml:space="preserve">At the End of the Reported Year 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</si>
  <si>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Intangible Assets                     </t>
    </r>
  </si>
  <si>
    <t xml:space="preserve">Fixed Assets                         </t>
  </si>
  <si>
    <t>Capital Investments</t>
  </si>
  <si>
    <t xml:space="preserve">Profitable Investments in materials and capital equipment </t>
  </si>
  <si>
    <t xml:space="preserve">Long-term Investments, including:     </t>
  </si>
  <si>
    <t xml:space="preserve"> Investments in Subsidiaries</t>
  </si>
  <si>
    <t xml:space="preserve"> Investments in Associated Companies</t>
  </si>
  <si>
    <t xml:space="preserve"> Investments in Other Companies</t>
  </si>
  <si>
    <t xml:space="preserve"> Other Long-term Investment</t>
  </si>
  <si>
    <t>Deferred Tax Assets</t>
  </si>
  <si>
    <t>Other Non-Current Assets</t>
  </si>
  <si>
    <t>Total for Part No 1</t>
  </si>
  <si>
    <r>
      <t xml:space="preserve">II. Current Assets </t>
    </r>
    <r>
      <rPr>
        <sz val="10"/>
        <rFont val="Arial Cyr"/>
        <family val="2"/>
      </rPr>
      <t xml:space="preserve">                                                                              Inventory, including :     </t>
    </r>
  </si>
  <si>
    <t xml:space="preserve"> Raw Materials, Materials and Others </t>
  </si>
  <si>
    <t xml:space="preserve"> Expenses on Work in Progress (distribution costs)</t>
  </si>
  <si>
    <t xml:space="preserve"> Ready Goods for Trading</t>
  </si>
  <si>
    <t xml:space="preserve"> Goods Dispatched</t>
  </si>
  <si>
    <t xml:space="preserve"> Expenses for Future Periods </t>
  </si>
  <si>
    <t xml:space="preserve"> Other Materials and Expenses</t>
  </si>
  <si>
    <t>Value Added Tax on Purchased Materials and Goods</t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</si>
  <si>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to be refunded later than in 12 months after reporting date</t>
    </r>
  </si>
  <si>
    <t xml:space="preserve">to be refunded during 12 months after reporting date                                                                 </t>
  </si>
  <si>
    <t xml:space="preserve">Accounts Receivable (payments to be received in more than 12 months from the reporting date)    including: </t>
  </si>
  <si>
    <t xml:space="preserve"> Buyers and Customers                                                              </t>
  </si>
  <si>
    <t xml:space="preserve"> Advances Paid</t>
  </si>
  <si>
    <t xml:space="preserve"> Other Debtor</t>
  </si>
  <si>
    <t>Accounts Receivable  (payments to be received wirhin 12 months from the reporting date), including:</t>
  </si>
  <si>
    <t xml:space="preserve"> Buyers and Customers  </t>
  </si>
  <si>
    <t>Short-Term Financial Investments</t>
  </si>
  <si>
    <t>Monetary Funds</t>
  </si>
  <si>
    <t>Other Current Assets</t>
  </si>
  <si>
    <t>Total for Part II</t>
  </si>
  <si>
    <t>Balance (the sum of lines 190+290)</t>
  </si>
  <si>
    <t>LIABILITIES</t>
  </si>
  <si>
    <r>
      <t>III. Capital and Reserves</t>
    </r>
    <r>
      <rPr>
        <sz val="10"/>
        <rFont val="Arial Cyr"/>
        <family val="2"/>
      </rPr>
      <t xml:space="preserve">                                                      Authorized Capital</t>
    </r>
  </si>
  <si>
    <t>Additional Capital</t>
  </si>
  <si>
    <t>Reserve Capital</t>
  </si>
  <si>
    <t>Own Shares Bought from Shareholders</t>
  </si>
  <si>
    <t>Unappropriated Income (outstanding loss) of Previous Years</t>
  </si>
  <si>
    <t xml:space="preserve">Unappropriated Income (outstanding loss) of Reporting Year </t>
  </si>
  <si>
    <t xml:space="preserve">Total for Part III </t>
  </si>
  <si>
    <r>
      <t>IV. Long-Term Liabilities</t>
    </r>
    <r>
      <rPr>
        <sz val="10"/>
        <rFont val="Arial Cyr"/>
        <family val="2"/>
      </rPr>
      <t xml:space="preserve">                                                  Credits and Loans, including:</t>
    </r>
  </si>
  <si>
    <t>Credits</t>
  </si>
  <si>
    <t>Loans</t>
  </si>
  <si>
    <t>Deferred Tax Liabilities</t>
  </si>
  <si>
    <t>Other Long-Term Liabilities</t>
  </si>
  <si>
    <t>Total for Part IV</t>
  </si>
  <si>
    <r>
      <t xml:space="preserve">V. Short-Term Liabilities  </t>
    </r>
    <r>
      <rPr>
        <sz val="10"/>
        <rFont val="Arial Cyr"/>
        <family val="2"/>
      </rPr>
      <t xml:space="preserve">                                   Credits and Loans, including:</t>
    </r>
  </si>
  <si>
    <t xml:space="preserve"> Credits</t>
  </si>
  <si>
    <t xml:space="preserve"> Loans</t>
  </si>
  <si>
    <t>Accounts Payable, including:</t>
  </si>
  <si>
    <t xml:space="preserve"> Buyers and Customers </t>
  </si>
  <si>
    <t xml:space="preserve"> Received Advances</t>
  </si>
  <si>
    <t xml:space="preserve"> Arrears of Wages and Salaries</t>
  </si>
  <si>
    <t xml:space="preserve"> Debts to State Off-Budget Funds</t>
  </si>
  <si>
    <t xml:space="preserve"> Tax Debt</t>
  </si>
  <si>
    <t xml:space="preserve"> Other Creditor</t>
  </si>
  <si>
    <t>Debts to Constitutor (Income Payable)</t>
  </si>
  <si>
    <t>Deferred Income</t>
  </si>
  <si>
    <t>Provision for Future Expenses</t>
  </si>
  <si>
    <t>Other Short-Term Liabilities</t>
  </si>
  <si>
    <t xml:space="preserve">Total for Part V </t>
  </si>
  <si>
    <t>Balance (the sum of lines 490+590+690)</t>
  </si>
  <si>
    <t>Reference about Values Counted on Off-Balance Accounts</t>
  </si>
  <si>
    <t>Rented Fixed Assets</t>
  </si>
  <si>
    <t>Including Leasing</t>
  </si>
  <si>
    <t>Inventory Holdings Received to Keep Safely</t>
  </si>
  <si>
    <t>Goods Taken on Commission</t>
  </si>
  <si>
    <t>Liabilities of Insolvent Debtor Written Off</t>
  </si>
  <si>
    <t>Received Loan and Payment Coverage</t>
  </si>
  <si>
    <t>Given Loan and Payment Coverage</t>
  </si>
  <si>
    <t>Depreciation of Housing Resources</t>
  </si>
  <si>
    <t>Depreciation of Object External Accomplishment and Others</t>
  </si>
  <si>
    <t>Payments for Communication</t>
  </si>
  <si>
    <t>Reference about Value of Net Assets</t>
  </si>
  <si>
    <t>Net Assets</t>
  </si>
  <si>
    <t>Chief_____________ Isaev A.I.</t>
  </si>
  <si>
    <t>Chief Accountant________  Khvoschinskaya G.I.</t>
  </si>
  <si>
    <t xml:space="preserve">                      (signature)           (name)</t>
  </si>
  <si>
    <t xml:space="preserve">                                        (signature)           (name)</t>
  </si>
  <si>
    <t>October 29, 2008</t>
  </si>
  <si>
    <t>Income Statement</t>
  </si>
  <si>
    <t>for</t>
  </si>
  <si>
    <r>
      <t>Organizational and Legal Form / Form of Property:</t>
    </r>
    <r>
      <rPr>
        <b/>
        <sz val="10"/>
        <rFont val="Arial Cyr"/>
        <family val="2"/>
      </rPr>
      <t xml:space="preserve"> </t>
    </r>
  </si>
  <si>
    <r>
      <t xml:space="preserve">Unit of Measure:  </t>
    </r>
  </si>
  <si>
    <t xml:space="preserve">Form No 02 All-Russian Classifier of Management </t>
  </si>
  <si>
    <t>Name of Index</t>
  </si>
  <si>
    <t>Reporting Period</t>
  </si>
  <si>
    <t>Similar Period of Previous year</t>
  </si>
  <si>
    <r>
      <t xml:space="preserve">I.  Ordinary activities' revenues and expenses                       </t>
    </r>
    <r>
      <rPr>
        <sz val="9"/>
        <rFont val="Arial Cyr"/>
        <family val="2"/>
      </rPr>
      <t>Revenues From Sales of Goods, Production, Works, Services (Less Value Added Tax, Excise Taxes and Other Similar Compulsory Payments)</t>
    </r>
  </si>
  <si>
    <t xml:space="preserve">   Including: From Sales of Telecom Services</t>
  </si>
  <si>
    <t>Net Cost of Sold Goods and Services</t>
  </si>
  <si>
    <t xml:space="preserve">   Including Communication Services                                                                     </t>
  </si>
  <si>
    <t>Operating Income (Lines 010 -020)</t>
  </si>
  <si>
    <r>
      <t xml:space="preserve">II. Operating Revenues and Expenses </t>
    </r>
    <r>
      <rPr>
        <sz val="9"/>
        <rFont val="Arial Cyr"/>
        <family val="2"/>
      </rPr>
      <t xml:space="preserve">                                Interests Receiveble</t>
    </r>
  </si>
  <si>
    <t>Interests Payable</t>
  </si>
  <si>
    <t>Income from Participation in Other Organizations</t>
  </si>
  <si>
    <t>Other Operating revenues</t>
  </si>
  <si>
    <t xml:space="preserve">Including: the compensation of losses occurred when the universal communication services are rendered in reporting year </t>
  </si>
  <si>
    <t>Other Operating expenses</t>
  </si>
  <si>
    <t>Income (Loss) before taxes    (lines.050+060-070+080+090-100)</t>
  </si>
  <si>
    <t>Expenses on Income Tax                      Lines -151+/-152+/-153) Including:</t>
  </si>
  <si>
    <t>Current IncomeTax</t>
  </si>
  <si>
    <t>Income Tax Additional Payment  for Previous Tax (Reporting) Periods</t>
  </si>
  <si>
    <t>Net Income (Loss) of Reporting Period)  (Lines 140-150)</t>
  </si>
  <si>
    <r>
      <t>Reference</t>
    </r>
    <r>
      <rPr>
        <sz val="9"/>
        <rFont val="Arial Cyr"/>
        <family val="2"/>
      </rPr>
      <t xml:space="preserve">                                                        Conditional Expenses/Revenues on Income Tax</t>
    </r>
  </si>
  <si>
    <t>Permanent Tax Liabilities</t>
  </si>
  <si>
    <t>Permanent Tax Assets</t>
  </si>
  <si>
    <t>Basic Income (Loss) on One Share</t>
  </si>
  <si>
    <t>Diluted Income (Loss) on One Share</t>
  </si>
  <si>
    <t>* It has to be filled in the annual financial statements.</t>
  </si>
  <si>
    <t xml:space="preserve">                Interpretation of Some Profits and Losses</t>
  </si>
  <si>
    <t>Profit</t>
  </si>
  <si>
    <t>Loss</t>
  </si>
  <si>
    <t>Fines, Penalties and Forfeit Imposed by Authorities or Court (arbitration tribunal)</t>
  </si>
  <si>
    <t>Income (Losses) of Previous Years</t>
  </si>
  <si>
    <t>Payment of Damages Caused by Default on Liabilities</t>
  </si>
  <si>
    <t>Exchange Differences in Transactions with Foreign Currencies</t>
  </si>
  <si>
    <t xml:space="preserve">Allocation to Ratable Reserve </t>
  </si>
  <si>
    <t>Writing off Accounts Receivable and Accounts Payable</t>
  </si>
  <si>
    <t>9 months of 2008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</si>
</sst>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_-* #,##0.0_р_._-;\-* #,##0.0_р_._-;_-* &quot;-&quot;??_р_._-;_-@_-"/>
    <numFmt numFmtId="193" formatCode="_-* #,##0_р_._-;\-* #,##0_р_._-;_-* &quot;-&quot;??_р_._-;_-@_-"/>
    <numFmt numFmtId="194" formatCode="0.0000_ ;[Red]\-0.0000\ "/>
    <numFmt numFmtId="195" formatCode="0.0000;[Red]\(0.0000\)\ "/>
    <numFmt numFmtId="196" formatCode="0.000000_ ;[Red]\-0.000000\ "/>
    <numFmt numFmtId="197" formatCode="0.00000_ ;[Red]\-0.00000\ "/>
    <numFmt numFmtId="198" formatCode="0;[Blue]\-0"/>
    <numFmt numFmtId="199" formatCode="0.00_ ;[Red]\-0.00\ "/>
    <numFmt numFmtId="200" formatCode="0.00000000_ ;[Red]\-0.00000000\ "/>
    <numFmt numFmtId="201" formatCode="#,##0.00000_ ;[Red]\-#,##0.00000\ "/>
    <numFmt numFmtId="202" formatCode="#,###;\(#,##0\);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Courier New Cyr"/>
      <family val="3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47"/>
      <name val="Arial Cyr"/>
      <family val="0"/>
    </font>
    <font>
      <sz val="8"/>
      <color indexed="47"/>
      <name val="Arial Cyr"/>
      <family val="0"/>
    </font>
    <font>
      <sz val="11"/>
      <name val="Arial Cyr"/>
      <family val="2"/>
    </font>
    <font>
      <b/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3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49" fontId="8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4" fillId="0" borderId="0" xfId="0" applyFont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1" fillId="0" borderId="2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 shrinkToFit="1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 shrinkToFit="1"/>
    </xf>
    <xf numFmtId="49" fontId="0" fillId="0" borderId="0" xfId="0" applyNumberFormat="1" applyAlignment="1" applyProtection="1">
      <alignment shrinkToFit="1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Font="1" applyAlignment="1" applyProtection="1">
      <alignment shrinkToFit="1"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5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Fill="1" applyBorder="1" applyAlignment="1" applyProtection="1">
      <alignment horizontal="center"/>
      <protection locked="0"/>
    </xf>
    <xf numFmtId="49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/>
      <protection/>
    </xf>
    <xf numFmtId="49" fontId="0" fillId="0" borderId="4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 applyProtection="1">
      <alignment wrapText="1"/>
      <protection/>
    </xf>
    <xf numFmtId="0" fontId="0" fillId="0" borderId="0" xfId="0" applyFont="1" applyBorder="1" applyAlignment="1">
      <alignment horizontal="center"/>
    </xf>
    <xf numFmtId="188" fontId="8" fillId="0" borderId="0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7" xfId="0" applyFon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Continuous"/>
    </xf>
    <xf numFmtId="0" fontId="0" fillId="0" borderId="15" xfId="0" applyNumberFormat="1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18" xfId="0" applyNumberFormat="1" applyBorder="1" applyAlignment="1" applyProtection="1">
      <alignment horizontal="center" wrapText="1"/>
      <protection/>
    </xf>
    <xf numFmtId="49" fontId="0" fillId="0" borderId="19" xfId="0" applyNumberFormat="1" applyFont="1" applyBorder="1" applyAlignment="1" applyProtection="1">
      <alignment wrapText="1"/>
      <protection/>
    </xf>
    <xf numFmtId="49" fontId="0" fillId="0" borderId="20" xfId="0" applyNumberFormat="1" applyFont="1" applyBorder="1" applyAlignment="1" applyProtection="1">
      <alignment wrapText="1"/>
      <protection/>
    </xf>
    <xf numFmtId="49" fontId="0" fillId="0" borderId="21" xfId="0" applyNumberFormat="1" applyFont="1" applyBorder="1" applyAlignment="1" applyProtection="1">
      <alignment wrapText="1"/>
      <protection/>
    </xf>
    <xf numFmtId="49" fontId="0" fillId="0" borderId="0" xfId="0" applyNumberFormat="1" applyFont="1" applyAlignment="1">
      <alignment wrapText="1"/>
    </xf>
    <xf numFmtId="49" fontId="1" fillId="0" borderId="20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49" fontId="1" fillId="0" borderId="21" xfId="0" applyNumberFormat="1" applyFont="1" applyBorder="1" applyAlignment="1">
      <alignment wrapText="1"/>
    </xf>
    <xf numFmtId="0" fontId="0" fillId="0" borderId="22" xfId="0" applyNumberFormat="1" applyBorder="1" applyAlignment="1">
      <alignment horizontal="center" wrapText="1"/>
    </xf>
    <xf numFmtId="49" fontId="1" fillId="0" borderId="19" xfId="0" applyNumberFormat="1" applyFont="1" applyBorder="1" applyAlignment="1">
      <alignment wrapText="1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 wrapText="1" shrinkToFit="1"/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shrinkToFit="1"/>
      <protection/>
    </xf>
    <xf numFmtId="0" fontId="0" fillId="0" borderId="0" xfId="0" applyAlignment="1">
      <alignment horizontal="left" shrinkToFit="1"/>
    </xf>
    <xf numFmtId="0" fontId="4" fillId="0" borderId="0" xfId="0" applyNumberFormat="1" applyFont="1" applyAlignment="1" applyProtection="1">
      <alignment horizontal="left" wrapText="1" shrinkToFit="1"/>
      <protection/>
    </xf>
    <xf numFmtId="49" fontId="0" fillId="0" borderId="23" xfId="0" applyNumberFormat="1" applyFont="1" applyBorder="1" applyAlignment="1" applyProtection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3" fontId="0" fillId="0" borderId="0" xfId="0" applyNumberFormat="1" applyFill="1" applyBorder="1" applyAlignment="1" applyProtection="1">
      <alignment horizontal="center"/>
      <protection/>
    </xf>
    <xf numFmtId="190" fontId="8" fillId="0" borderId="24" xfId="0" applyNumberFormat="1" applyFont="1" applyFill="1" applyBorder="1" applyAlignment="1" applyProtection="1">
      <alignment horizontal="right"/>
      <protection locked="0"/>
    </xf>
    <xf numFmtId="190" fontId="8" fillId="0" borderId="25" xfId="0" applyNumberFormat="1" applyFont="1" applyFill="1" applyBorder="1" applyAlignment="1" applyProtection="1">
      <alignment horizontal="right"/>
      <protection locked="0"/>
    </xf>
    <xf numFmtId="190" fontId="8" fillId="0" borderId="26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Continuous"/>
      <protection/>
    </xf>
    <xf numFmtId="181" fontId="0" fillId="0" borderId="4" xfId="0" applyNumberFormat="1" applyFont="1" applyFill="1" applyBorder="1" applyAlignment="1" applyProtection="1">
      <alignment horizontal="right"/>
      <protection/>
    </xf>
    <xf numFmtId="181" fontId="0" fillId="0" borderId="27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wrapText="1"/>
      <protection locked="0"/>
    </xf>
    <xf numFmtId="49" fontId="0" fillId="0" borderId="29" xfId="0" applyNumberFormat="1" applyFont="1" applyFill="1" applyBorder="1" applyAlignment="1" applyProtection="1">
      <alignment wrapText="1"/>
      <protection locked="0"/>
    </xf>
    <xf numFmtId="49" fontId="0" fillId="0" borderId="29" xfId="0" applyNumberFormat="1" applyFont="1" applyBorder="1" applyAlignment="1" applyProtection="1">
      <alignment wrapText="1"/>
      <protection locked="0"/>
    </xf>
    <xf numFmtId="49" fontId="1" fillId="0" borderId="30" xfId="0" applyNumberFormat="1" applyFont="1" applyBorder="1" applyAlignment="1" applyProtection="1">
      <alignment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wrapText="1"/>
      <protection locked="0"/>
    </xf>
    <xf numFmtId="49" fontId="2" fillId="0" borderId="29" xfId="0" applyNumberFormat="1" applyFont="1" applyBorder="1" applyAlignment="1" applyProtection="1">
      <alignment wrapText="1"/>
      <protection locked="0"/>
    </xf>
    <xf numFmtId="49" fontId="0" fillId="0" borderId="29" xfId="0" applyNumberFormat="1" applyFont="1" applyBorder="1" applyAlignment="1" applyProtection="1">
      <alignment wrapText="1"/>
      <protection locked="0"/>
    </xf>
    <xf numFmtId="49" fontId="1" fillId="0" borderId="29" xfId="0" applyNumberFormat="1" applyFont="1" applyBorder="1" applyAlignment="1" applyProtection="1">
      <alignment wrapText="1"/>
      <protection locked="0"/>
    </xf>
    <xf numFmtId="49" fontId="1" fillId="0" borderId="30" xfId="0" applyNumberFormat="1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49" fontId="1" fillId="0" borderId="29" xfId="0" applyNumberFormat="1" applyFont="1" applyBorder="1" applyAlignment="1" applyProtection="1">
      <alignment wrapText="1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wrapText="1"/>
      <protection locked="0"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wrapText="1"/>
      <protection locked="0"/>
    </xf>
    <xf numFmtId="49" fontId="1" fillId="0" borderId="32" xfId="0" applyNumberFormat="1" applyFont="1" applyBorder="1" applyAlignment="1" applyProtection="1">
      <alignment horizontal="center"/>
      <protection/>
    </xf>
    <xf numFmtId="49" fontId="1" fillId="0" borderId="33" xfId="0" applyNumberFormat="1" applyFont="1" applyFill="1" applyBorder="1" applyAlignment="1" applyProtection="1">
      <alignment horizontal="center"/>
      <protection/>
    </xf>
    <xf numFmtId="0" fontId="1" fillId="0" borderId="34" xfId="0" applyNumberFormat="1" applyFont="1" applyBorder="1" applyAlignment="1" applyProtection="1">
      <alignment horizontal="center"/>
      <protection/>
    </xf>
    <xf numFmtId="49" fontId="1" fillId="0" borderId="35" xfId="0" applyNumberFormat="1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36" xfId="0" applyNumberFormat="1" applyFont="1" applyBorder="1" applyAlignment="1" applyProtection="1">
      <alignment horizontal="center"/>
      <protection/>
    </xf>
    <xf numFmtId="49" fontId="1" fillId="0" borderId="37" xfId="0" applyNumberFormat="1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49" fontId="1" fillId="0" borderId="26" xfId="0" applyNumberFormat="1" applyFont="1" applyBorder="1" applyAlignment="1" applyProtection="1">
      <alignment horizontal="center"/>
      <protection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wrapText="1"/>
      <protection/>
    </xf>
    <xf numFmtId="0" fontId="1" fillId="0" borderId="34" xfId="0" applyNumberFormat="1" applyFont="1" applyBorder="1" applyAlignment="1" applyProtection="1">
      <alignment horizontal="center" wrapText="1"/>
      <protection/>
    </xf>
    <xf numFmtId="49" fontId="1" fillId="0" borderId="28" xfId="0" applyNumberFormat="1" applyFont="1" applyFill="1" applyBorder="1" applyAlignment="1" applyProtection="1">
      <alignment horizontal="center"/>
      <protection/>
    </xf>
    <xf numFmtId="0" fontId="1" fillId="0" borderId="37" xfId="0" applyNumberFormat="1" applyFont="1" applyBorder="1" applyAlignment="1" applyProtection="1">
      <alignment horizontal="center" wrapText="1"/>
      <protection/>
    </xf>
    <xf numFmtId="0" fontId="1" fillId="0" borderId="38" xfId="0" applyFont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ill="1" applyBorder="1" applyAlignment="1" applyProtection="1">
      <alignment horizontal="center" wrapText="1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/>
    </xf>
    <xf numFmtId="193" fontId="12" fillId="0" borderId="0" xfId="15" applyNumberFormat="1" applyFont="1" applyAlignment="1">
      <alignment/>
    </xf>
    <xf numFmtId="193" fontId="12" fillId="2" borderId="0" xfId="15" applyNumberFormat="1" applyFont="1" applyFill="1" applyAlignment="1">
      <alignment/>
    </xf>
    <xf numFmtId="0" fontId="13" fillId="0" borderId="0" xfId="0" applyFont="1" applyAlignment="1">
      <alignment/>
    </xf>
    <xf numFmtId="190" fontId="8" fillId="0" borderId="39" xfId="0" applyNumberFormat="1" applyFont="1" applyFill="1" applyBorder="1" applyAlignment="1" applyProtection="1">
      <alignment horizontal="right"/>
      <protection/>
    </xf>
    <xf numFmtId="190" fontId="8" fillId="0" borderId="34" xfId="0" applyNumberFormat="1" applyFont="1" applyFill="1" applyBorder="1" applyAlignment="1" applyProtection="1">
      <alignment horizontal="right"/>
      <protection locked="0"/>
    </xf>
    <xf numFmtId="190" fontId="8" fillId="0" borderId="34" xfId="0" applyNumberFormat="1" applyFont="1" applyFill="1" applyBorder="1" applyAlignment="1" applyProtection="1">
      <alignment horizontal="right"/>
      <protection/>
    </xf>
    <xf numFmtId="190" fontId="8" fillId="0" borderId="40" xfId="0" applyNumberFormat="1" applyFont="1" applyFill="1" applyBorder="1" applyAlignment="1" applyProtection="1">
      <alignment horizontal="right"/>
      <protection locked="0"/>
    </xf>
    <xf numFmtId="190" fontId="8" fillId="0" borderId="41" xfId="0" applyNumberFormat="1" applyFont="1" applyFill="1" applyBorder="1" applyAlignment="1" applyProtection="1">
      <alignment horizontal="right"/>
      <protection/>
    </xf>
    <xf numFmtId="190" fontId="8" fillId="0" borderId="1" xfId="0" applyNumberFormat="1" applyFont="1" applyFill="1" applyBorder="1" applyAlignment="1" applyProtection="1">
      <alignment horizontal="right"/>
      <protection/>
    </xf>
    <xf numFmtId="190" fontId="8" fillId="0" borderId="42" xfId="0" applyNumberFormat="1" applyFont="1" applyBorder="1" applyAlignment="1" applyProtection="1">
      <alignment horizontal="right"/>
      <protection locked="0"/>
    </xf>
    <xf numFmtId="190" fontId="8" fillId="0" borderId="42" xfId="0" applyNumberFormat="1" applyFont="1" applyFill="1" applyBorder="1" applyAlignment="1" applyProtection="1">
      <alignment horizontal="right"/>
      <protection/>
    </xf>
    <xf numFmtId="190" fontId="8" fillId="0" borderId="42" xfId="0" applyNumberFormat="1" applyFont="1" applyFill="1" applyBorder="1" applyAlignment="1" applyProtection="1">
      <alignment horizontal="right"/>
      <protection locked="0"/>
    </xf>
    <xf numFmtId="190" fontId="8" fillId="0" borderId="3" xfId="0" applyNumberFormat="1" applyFont="1" applyFill="1" applyBorder="1" applyAlignment="1" applyProtection="1">
      <alignment horizontal="right"/>
      <protection locked="0"/>
    </xf>
    <xf numFmtId="190" fontId="8" fillId="0" borderId="43" xfId="0" applyNumberFormat="1" applyFont="1" applyFill="1" applyBorder="1" applyAlignment="1" applyProtection="1">
      <alignment horizontal="right"/>
      <protection/>
    </xf>
    <xf numFmtId="190" fontId="8" fillId="0" borderId="39" xfId="0" applyNumberFormat="1" applyFont="1" applyFill="1" applyBorder="1" applyAlignment="1" applyProtection="1">
      <alignment horizontal="right"/>
      <protection locked="0"/>
    </xf>
    <xf numFmtId="190" fontId="8" fillId="0" borderId="34" xfId="0" applyNumberFormat="1" applyFont="1" applyBorder="1" applyAlignment="1" applyProtection="1">
      <alignment horizontal="right"/>
      <protection locked="0"/>
    </xf>
    <xf numFmtId="190" fontId="8" fillId="0" borderId="1" xfId="0" applyNumberFormat="1" applyFont="1" applyFill="1" applyBorder="1" applyAlignment="1" applyProtection="1">
      <alignment horizontal="right"/>
      <protection locked="0"/>
    </xf>
    <xf numFmtId="190" fontId="8" fillId="0" borderId="3" xfId="0" applyNumberFormat="1" applyFont="1" applyBorder="1" applyAlignment="1" applyProtection="1">
      <alignment horizontal="right"/>
      <protection locked="0"/>
    </xf>
    <xf numFmtId="191" fontId="8" fillId="0" borderId="34" xfId="0" applyNumberFormat="1" applyFont="1" applyFill="1" applyBorder="1" applyAlignment="1" applyProtection="1">
      <alignment horizontal="right"/>
      <protection locked="0"/>
    </xf>
    <xf numFmtId="190" fontId="8" fillId="0" borderId="34" xfId="0" applyNumberFormat="1" applyFont="1" applyFill="1" applyBorder="1" applyAlignment="1" applyProtection="1">
      <alignment horizontal="center"/>
      <protection/>
    </xf>
    <xf numFmtId="190" fontId="8" fillId="0" borderId="44" xfId="0" applyNumberFormat="1" applyFont="1" applyFill="1" applyBorder="1" applyAlignment="1" applyProtection="1">
      <alignment horizontal="right"/>
      <protection/>
    </xf>
    <xf numFmtId="190" fontId="8" fillId="0" borderId="16" xfId="0" applyNumberFormat="1" applyFont="1" applyFill="1" applyBorder="1" applyAlignment="1" applyProtection="1">
      <alignment horizontal="right"/>
      <protection locked="0"/>
    </xf>
    <xf numFmtId="190" fontId="8" fillId="0" borderId="15" xfId="0" applyNumberFormat="1" applyFont="1" applyFill="1" applyBorder="1" applyAlignment="1" applyProtection="1">
      <alignment horizontal="right"/>
      <protection locked="0"/>
    </xf>
    <xf numFmtId="190" fontId="8" fillId="0" borderId="22" xfId="0" applyNumberFormat="1" applyFont="1" applyFill="1" applyBorder="1" applyAlignment="1" applyProtection="1">
      <alignment horizontal="right"/>
      <protection/>
    </xf>
    <xf numFmtId="191" fontId="8" fillId="0" borderId="42" xfId="0" applyNumberFormat="1" applyFont="1" applyFill="1" applyBorder="1" applyAlignment="1" applyProtection="1">
      <alignment horizontal="right"/>
      <protection locked="0"/>
    </xf>
    <xf numFmtId="190" fontId="8" fillId="0" borderId="5" xfId="0" applyNumberFormat="1" applyFont="1" applyFill="1" applyBorder="1" applyAlignment="1" applyProtection="1">
      <alignment horizontal="right"/>
      <protection/>
    </xf>
    <xf numFmtId="190" fontId="8" fillId="0" borderId="31" xfId="0" applyNumberFormat="1" applyFont="1" applyFill="1" applyBorder="1" applyAlignment="1" applyProtection="1">
      <alignment horizontal="right"/>
      <protection locked="0"/>
    </xf>
    <xf numFmtId="190" fontId="8" fillId="0" borderId="45" xfId="0" applyNumberFormat="1" applyFont="1" applyFill="1" applyBorder="1" applyAlignment="1" applyProtection="1">
      <alignment horizontal="right"/>
      <protection locked="0"/>
    </xf>
    <xf numFmtId="190" fontId="8" fillId="0" borderId="2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9" fillId="0" borderId="20" xfId="0" applyNumberFormat="1" applyFont="1" applyBorder="1" applyAlignment="1">
      <alignment horizontal="left" wrapText="1"/>
    </xf>
    <xf numFmtId="0" fontId="9" fillId="0" borderId="28" xfId="0" applyNumberFormat="1" applyFont="1" applyFill="1" applyBorder="1" applyAlignment="1" applyProtection="1">
      <alignment horizontal="left" wrapText="1"/>
      <protection locked="0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190" fontId="4" fillId="0" borderId="47" xfId="0" applyNumberFormat="1" applyFont="1" applyFill="1" applyBorder="1" applyAlignment="1" applyProtection="1">
      <alignment horizontal="right"/>
      <protection locked="0"/>
    </xf>
    <xf numFmtId="198" fontId="0" fillId="0" borderId="0" xfId="0" applyNumberFormat="1" applyFill="1" applyBorder="1" applyAlignment="1" applyProtection="1">
      <alignment horizontal="right"/>
      <protection/>
    </xf>
    <xf numFmtId="0" fontId="8" fillId="0" borderId="19" xfId="0" applyFont="1" applyFill="1" applyBorder="1" applyAlignment="1" applyProtection="1">
      <alignment wrapText="1"/>
      <protection/>
    </xf>
    <xf numFmtId="0" fontId="8" fillId="0" borderId="29" xfId="0" applyFont="1" applyFill="1" applyBorder="1" applyAlignment="1" applyProtection="1">
      <alignment wrapText="1"/>
      <protection locked="0"/>
    </xf>
    <xf numFmtId="49" fontId="0" fillId="0" borderId="17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90" fontId="4" fillId="0" borderId="37" xfId="0" applyNumberFormat="1" applyFont="1" applyFill="1" applyBorder="1" applyAlignment="1" applyProtection="1">
      <alignment horizontal="right"/>
      <protection locked="0"/>
    </xf>
    <xf numFmtId="0" fontId="8" fillId="0" borderId="19" xfId="0" applyFont="1" applyBorder="1" applyAlignment="1">
      <alignment wrapText="1"/>
    </xf>
    <xf numFmtId="191" fontId="4" fillId="0" borderId="37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ill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wrapText="1"/>
      <protection/>
    </xf>
    <xf numFmtId="0" fontId="9" fillId="0" borderId="19" xfId="0" applyFont="1" applyBorder="1" applyAlignment="1">
      <alignment horizontal="left" wrapText="1"/>
    </xf>
    <xf numFmtId="0" fontId="9" fillId="0" borderId="29" xfId="0" applyFont="1" applyFill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>
      <alignment horizontal="center"/>
    </xf>
    <xf numFmtId="190" fontId="4" fillId="0" borderId="37" xfId="0" applyNumberFormat="1" applyFont="1" applyFill="1" applyBorder="1" applyAlignment="1" applyProtection="1">
      <alignment horizontal="right"/>
      <protection/>
    </xf>
    <xf numFmtId="190" fontId="4" fillId="0" borderId="25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0" fontId="9" fillId="0" borderId="19" xfId="0" applyFont="1" applyBorder="1" applyAlignment="1">
      <alignment wrapText="1"/>
    </xf>
    <xf numFmtId="0" fontId="9" fillId="0" borderId="29" xfId="0" applyFont="1" applyFill="1" applyBorder="1" applyAlignment="1" applyProtection="1">
      <alignment wrapText="1"/>
      <protection locked="0"/>
    </xf>
    <xf numFmtId="49" fontId="0" fillId="0" borderId="12" xfId="0" applyNumberFormat="1" applyBorder="1" applyAlignment="1">
      <alignment horizontal="center" vertical="center"/>
    </xf>
    <xf numFmtId="189" fontId="8" fillId="0" borderId="19" xfId="0" applyNumberFormat="1" applyFont="1" applyBorder="1" applyAlignment="1">
      <alignment wrapText="1"/>
    </xf>
    <xf numFmtId="189" fontId="8" fillId="0" borderId="29" xfId="0" applyNumberFormat="1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Continuous"/>
    </xf>
    <xf numFmtId="202" fontId="4" fillId="0" borderId="37" xfId="0" applyNumberFormat="1" applyFont="1" applyFill="1" applyBorder="1" applyAlignment="1" applyProtection="1">
      <alignment horizontal="right"/>
      <protection/>
    </xf>
    <xf numFmtId="202" fontId="4" fillId="0" borderId="25" xfId="0" applyNumberFormat="1" applyFont="1" applyFill="1" applyBorder="1" applyAlignment="1" applyProtection="1">
      <alignment horizontal="right"/>
      <protection/>
    </xf>
    <xf numFmtId="49" fontId="0" fillId="0" borderId="12" xfId="0" applyNumberFormat="1" applyBorder="1" applyAlignment="1">
      <alignment horizontal="centerContinuous"/>
    </xf>
    <xf numFmtId="202" fontId="4" fillId="0" borderId="48" xfId="0" applyNumberFormat="1" applyFont="1" applyFill="1" applyBorder="1" applyAlignment="1" applyProtection="1">
      <alignment horizontal="right"/>
      <protection locked="0"/>
    </xf>
    <xf numFmtId="202" fontId="4" fillId="0" borderId="25" xfId="0" applyNumberFormat="1" applyFont="1" applyFill="1" applyBorder="1" applyAlignment="1" applyProtection="1">
      <alignment horizontal="right"/>
      <protection locked="0"/>
    </xf>
    <xf numFmtId="0" fontId="9" fillId="0" borderId="46" xfId="0" applyFont="1" applyBorder="1" applyAlignment="1">
      <alignment wrapText="1"/>
    </xf>
    <xf numFmtId="0" fontId="9" fillId="0" borderId="48" xfId="0" applyFont="1" applyFill="1" applyBorder="1" applyAlignment="1" applyProtection="1">
      <alignment wrapText="1"/>
      <protection locked="0"/>
    </xf>
    <xf numFmtId="49" fontId="0" fillId="0" borderId="49" xfId="0" applyNumberFormat="1" applyBorder="1" applyAlignment="1">
      <alignment horizontal="center"/>
    </xf>
    <xf numFmtId="0" fontId="1" fillId="0" borderId="50" xfId="0" applyFont="1" applyBorder="1" applyAlignment="1">
      <alignment horizontal="center"/>
    </xf>
    <xf numFmtId="191" fontId="4" fillId="0" borderId="48" xfId="0" applyNumberFormat="1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 applyProtection="1">
      <alignment wrapText="1"/>
      <protection locked="0"/>
    </xf>
    <xf numFmtId="49" fontId="0" fillId="0" borderId="18" xfId="0" applyNumberFormat="1" applyBorder="1" applyAlignment="1">
      <alignment horizontal="center"/>
    </xf>
    <xf numFmtId="0" fontId="0" fillId="0" borderId="14" xfId="0" applyFont="1" applyBorder="1" applyAlignment="1">
      <alignment horizontal="center"/>
    </xf>
    <xf numFmtId="190" fontId="4" fillId="0" borderId="35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49" fontId="0" fillId="0" borderId="19" xfId="0" applyNumberFormat="1" applyBorder="1" applyAlignment="1" applyProtection="1">
      <alignment horizontal="center" wrapText="1"/>
      <protection/>
    </xf>
    <xf numFmtId="0" fontId="1" fillId="0" borderId="37" xfId="0" applyFont="1" applyBorder="1" applyAlignment="1" applyProtection="1">
      <alignment horizontal="center" wrapText="1"/>
      <protection/>
    </xf>
    <xf numFmtId="0" fontId="1" fillId="0" borderId="52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9" xfId="0" applyNumberForma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wrapText="1"/>
      <protection/>
    </xf>
    <xf numFmtId="0" fontId="0" fillId="0" borderId="53" xfId="0" applyFont="1" applyBorder="1" applyAlignment="1" applyProtection="1">
      <alignment horizontal="center"/>
      <protection/>
    </xf>
    <xf numFmtId="201" fontId="8" fillId="0" borderId="47" xfId="0" applyNumberFormat="1" applyFont="1" applyFill="1" applyBorder="1" applyAlignment="1" applyProtection="1">
      <alignment horizontal="center" vertical="center"/>
      <protection/>
    </xf>
    <xf numFmtId="201" fontId="8" fillId="0" borderId="24" xfId="0" applyNumberFormat="1" applyFont="1" applyFill="1" applyBorder="1" applyAlignment="1" applyProtection="1">
      <alignment horizontal="center" vertical="center"/>
      <protection/>
    </xf>
    <xf numFmtId="197" fontId="0" fillId="0" borderId="19" xfId="0" applyNumberFormat="1" applyFill="1" applyBorder="1" applyAlignment="1" applyProtection="1">
      <alignment horizontal="right"/>
      <protection/>
    </xf>
    <xf numFmtId="0" fontId="8" fillId="0" borderId="21" xfId="0" applyFont="1" applyFill="1" applyBorder="1" applyAlignment="1" applyProtection="1">
      <alignment wrapText="1"/>
      <protection/>
    </xf>
    <xf numFmtId="0" fontId="8" fillId="0" borderId="18" xfId="0" applyFont="1" applyBorder="1" applyAlignment="1" applyProtection="1">
      <alignment wrapText="1"/>
      <protection/>
    </xf>
    <xf numFmtId="0" fontId="0" fillId="0" borderId="4" xfId="0" applyFont="1" applyBorder="1" applyAlignment="1" applyProtection="1">
      <alignment horizontal="center"/>
      <protection/>
    </xf>
    <xf numFmtId="201" fontId="8" fillId="0" borderId="35" xfId="0" applyNumberFormat="1" applyFont="1" applyFill="1" applyBorder="1" applyAlignment="1" applyProtection="1">
      <alignment horizontal="center" vertical="center"/>
      <protection/>
    </xf>
    <xf numFmtId="201" fontId="8" fillId="0" borderId="26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1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36" xfId="0" applyFont="1" applyBorder="1" applyAlignment="1" applyProtection="1">
      <alignment horizontal="center" wrapText="1"/>
      <protection/>
    </xf>
    <xf numFmtId="0" fontId="9" fillId="0" borderId="37" xfId="0" applyFont="1" applyBorder="1" applyAlignment="1" applyProtection="1">
      <alignment horizontal="centerContinuous"/>
      <protection/>
    </xf>
    <xf numFmtId="0" fontId="9" fillId="0" borderId="35" xfId="0" applyFont="1" applyBorder="1" applyAlignment="1" applyProtection="1">
      <alignment horizontal="centerContinuous"/>
      <protection/>
    </xf>
    <xf numFmtId="49" fontId="9" fillId="0" borderId="3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 horizontal="center"/>
      <protection/>
    </xf>
    <xf numFmtId="190" fontId="8" fillId="0" borderId="47" xfId="0" applyNumberFormat="1" applyFont="1" applyFill="1" applyBorder="1" applyAlignment="1" applyProtection="1">
      <alignment horizontal="right"/>
      <protection locked="0"/>
    </xf>
    <xf numFmtId="191" fontId="8" fillId="0" borderId="47" xfId="0" applyNumberFormat="1" applyFont="1" applyFill="1" applyBorder="1" applyAlignment="1" applyProtection="1">
      <alignment horizontal="right"/>
      <protection locked="0"/>
    </xf>
    <xf numFmtId="49" fontId="8" fillId="0" borderId="17" xfId="0" applyNumberFormat="1" applyFont="1" applyBorder="1" applyAlignment="1" applyProtection="1">
      <alignment horizontal="centerContinuous"/>
      <protection locked="0"/>
    </xf>
    <xf numFmtId="49" fontId="8" fillId="0" borderId="12" xfId="0" applyNumberFormat="1" applyFont="1" applyBorder="1" applyAlignment="1" applyProtection="1">
      <alignment horizontal="centerContinuous"/>
      <protection/>
    </xf>
    <xf numFmtId="190" fontId="8" fillId="0" borderId="37" xfId="0" applyNumberFormat="1" applyFont="1" applyFill="1" applyBorder="1" applyAlignment="1" applyProtection="1">
      <alignment horizontal="right"/>
      <protection locked="0"/>
    </xf>
    <xf numFmtId="191" fontId="8" fillId="0" borderId="48" xfId="0" applyNumberFormat="1" applyFont="1" applyFill="1" applyBorder="1" applyAlignment="1" applyProtection="1">
      <alignment horizontal="right"/>
      <protection locked="0"/>
    </xf>
    <xf numFmtId="49" fontId="8" fillId="0" borderId="18" xfId="0" applyNumberFormat="1" applyFont="1" applyBorder="1" applyAlignment="1" applyProtection="1">
      <alignment horizontal="centerContinuous"/>
      <protection locked="0"/>
    </xf>
    <xf numFmtId="49" fontId="8" fillId="0" borderId="14" xfId="0" applyNumberFormat="1" applyFont="1" applyBorder="1" applyAlignment="1" applyProtection="1">
      <alignment horizontal="centerContinuous"/>
      <protection/>
    </xf>
    <xf numFmtId="190" fontId="8" fillId="0" borderId="35" xfId="0" applyNumberFormat="1" applyFont="1" applyFill="1" applyBorder="1" applyAlignment="1" applyProtection="1">
      <alignment horizontal="right"/>
      <protection locked="0"/>
    </xf>
    <xf numFmtId="191" fontId="8" fillId="0" borderId="35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right"/>
    </xf>
    <xf numFmtId="0" fontId="9" fillId="0" borderId="0" xfId="0" applyFont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horizontal="left" wrapText="1"/>
      <protection/>
    </xf>
    <xf numFmtId="49" fontId="0" fillId="0" borderId="0" xfId="22" applyNumberFormat="1" applyFont="1" applyAlignment="1">
      <alignment wrapText="1"/>
      <protection/>
    </xf>
    <xf numFmtId="49" fontId="0" fillId="0" borderId="0" xfId="22" applyNumberFormat="1" applyFont="1" applyAlignment="1">
      <alignment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wrapText="1"/>
    </xf>
    <xf numFmtId="0" fontId="4" fillId="0" borderId="0" xfId="0" applyFont="1" applyAlignment="1" applyProtection="1">
      <alignment horizontal="left"/>
      <protection/>
    </xf>
    <xf numFmtId="0" fontId="0" fillId="0" borderId="37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9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 wrapText="1"/>
    </xf>
    <xf numFmtId="0" fontId="1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right"/>
      <protection/>
    </xf>
    <xf numFmtId="0" fontId="1" fillId="0" borderId="51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21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wrapText="1"/>
      <protection locked="0"/>
    </xf>
    <xf numFmtId="0" fontId="4" fillId="0" borderId="0" xfId="0" applyNumberFormat="1" applyFont="1" applyFill="1" applyAlignment="1" applyProtection="1">
      <alignment horizontal="left" wrapText="1" shrinkToFit="1"/>
      <protection/>
    </xf>
    <xf numFmtId="0" fontId="0" fillId="0" borderId="0" xfId="0" applyFill="1" applyAlignment="1">
      <alignment shrinkToFit="1"/>
    </xf>
    <xf numFmtId="49" fontId="8" fillId="0" borderId="0" xfId="0" applyNumberFormat="1" applyFont="1" applyAlignment="1" applyProtection="1">
      <alignment horizontal="left" shrinkToFit="1"/>
      <protection/>
    </xf>
    <xf numFmtId="0" fontId="8" fillId="0" borderId="0" xfId="0" applyFont="1" applyAlignment="1">
      <alignment horizontal="left" shrinkToFit="1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 applyProtection="1">
      <alignment horizontal="left" wrapText="1" shrinkToFit="1"/>
      <protection/>
    </xf>
    <xf numFmtId="0" fontId="0" fillId="0" borderId="0" xfId="0" applyNumberFormat="1" applyFont="1" applyAlignment="1" applyProtection="1">
      <alignment horizontal="left" wrapText="1" shrinkToFit="1"/>
      <protection/>
    </xf>
    <xf numFmtId="49" fontId="0" fillId="0" borderId="0" xfId="0" applyNumberFormat="1" applyFont="1" applyAlignment="1" applyProtection="1">
      <alignment horizontal="left" wrapText="1" shrinkToFit="1"/>
      <protection/>
    </xf>
    <xf numFmtId="0" fontId="15" fillId="0" borderId="0" xfId="0" applyFont="1" applyAlignment="1">
      <alignment/>
    </xf>
    <xf numFmtId="49" fontId="9" fillId="0" borderId="0" xfId="0" applyNumberFormat="1" applyFont="1" applyBorder="1" applyAlignment="1" applyProtection="1">
      <alignment wrapText="1"/>
      <protection locked="0"/>
    </xf>
    <xf numFmtId="0" fontId="1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Alignment="1" applyProtection="1">
      <alignment horizontal="left" shrinkToFit="1"/>
      <protection/>
    </xf>
    <xf numFmtId="0" fontId="1" fillId="0" borderId="0" xfId="0" applyFont="1" applyFill="1" applyAlignment="1" applyProtection="1">
      <alignment horizontal="left"/>
      <protection locked="0"/>
    </xf>
    <xf numFmtId="49" fontId="1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56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4" fillId="0" borderId="0" xfId="0" applyNumberFormat="1" applyFont="1" applyAlignment="1" applyProtection="1">
      <alignment horizontal="left" wrapText="1" shrinkToFit="1"/>
      <protection/>
    </xf>
    <xf numFmtId="0" fontId="0" fillId="0" borderId="0" xfId="0" applyAlignment="1">
      <alignment shrinkToFi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Обычный_F05_5001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инансирование"/>
      <sheetName val="ддс"/>
      <sheetName val="анализ"/>
      <sheetName val="F01c_"/>
      <sheetName val="Лист3"/>
      <sheetName val="Вязовка"/>
      <sheetName val="Красноармейск"/>
      <sheetName val="Советское"/>
      <sheetName val="Ершов"/>
      <sheetName val="Озинки"/>
      <sheetName val="Саратов,Энгельс"/>
      <sheetName val="Воскресенск"/>
      <sheetName val="ВСЕГО"/>
      <sheetName val="Инструкция"/>
      <sheetName val="курс$"/>
      <sheetName val="БПЛАН"/>
      <sheetName val="формат P&amp;L"/>
      <sheetName val="план рег оп"/>
      <sheetName val="предоставление ЦК"/>
      <sheetName val="предоставление АК"/>
      <sheetName val="Трафик пользователей"/>
      <sheetName val="телефонные карты"/>
      <sheetName val="региональные операторы"/>
      <sheetName val="Альтернативные операторы"/>
      <sheetName val="док.электросвязь"/>
      <sheetName val="телематические службы"/>
      <sheetName val="ИСС"/>
      <sheetName val="ТВ и РВ"/>
      <sheetName val="Номерная емкость РТК"/>
      <sheetName val="Прочие УС"/>
      <sheetName val="УХ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2"/>
      <sheetName val="ф41_БПЛАН"/>
      <sheetName val="БП РСБУ"/>
      <sheetName val="БП МСФО"/>
      <sheetName val="курс"/>
      <sheetName val="01-05"/>
      <sheetName val="Стр%"/>
      <sheetName val="Обозначения"/>
      <sheetName val="Порядок заполнения"/>
      <sheetName val="КОНТРОЛИ"/>
      <sheetName val="Общие данные"/>
      <sheetName val="Данные ФСС"/>
      <sheetName val="ОСС_3"/>
      <sheetName val="ОСС_4"/>
      <sheetName val="ОСС_5"/>
      <sheetName val="ОСС_7"/>
      <sheetName val="ОСС_11"/>
      <sheetName val="ОСС_12"/>
      <sheetName val="Т_7"/>
      <sheetName val="Т_8"/>
      <sheetName val="Инвалиды_ЕСН_Травм_ФСС"/>
      <sheetName val="БЛ_Травм"/>
      <sheetName val="Ш_3389_1"/>
      <sheetName val="Ш_3389_2"/>
      <sheetName val="Ш_3389_3"/>
      <sheetName val="Ш_4054"/>
      <sheetName val="Ш_СВО_мес_1"/>
      <sheetName val="Ш_СВО_мес_2"/>
      <sheetName val="Ш_СВО_мес_3"/>
      <sheetName val="Ш_СВО_НИ"/>
      <sheetName val="Ш_СВО построчный"/>
      <sheetName val="Ш_регрессия_0"/>
      <sheetName val="Ш_регрессия_1"/>
      <sheetName val="Ш_регрессия_2"/>
      <sheetName val="Ш_регрессия_3"/>
      <sheetName val="Динамика ЕСН"/>
      <sheetName val="Лист подтверждения"/>
      <sheetName val="a"/>
      <sheetName val="NF50"/>
      <sheetName val="b"/>
      <sheetName val="F50_1"/>
      <sheetName val="F50_2"/>
      <sheetName val="F50_3"/>
      <sheetName val="c"/>
      <sheetName val="NF70"/>
      <sheetName val="d"/>
      <sheetName val="F70_1"/>
      <sheetName val="F70_2"/>
      <sheetName val="F70_3"/>
      <sheetName val="e"/>
      <sheetName val="3389_ЭТС_1"/>
      <sheetName val="3389_ЭТС_2"/>
      <sheetName val="3389_ЭТС_3"/>
      <sheetName val="f"/>
      <sheetName val="4054_ЭТС"/>
      <sheetName val="g"/>
      <sheetName val="4062_ЕСН_АВ_0"/>
      <sheetName val="4062_ЕСН_АВ_1"/>
      <sheetName val="4062_ЕСН_АВ_2"/>
      <sheetName val="4062_ЕСН_АВ_3"/>
      <sheetName val="h"/>
      <sheetName val="4069_ОПС_0"/>
      <sheetName val="4069_ОПС_1"/>
      <sheetName val="4069_ОПС_2"/>
      <sheetName val="4069_ОПС_3"/>
      <sheetName val="i"/>
      <sheetName val="СВО_НИ"/>
      <sheetName val="k"/>
      <sheetName val="СВО_мес_1"/>
      <sheetName val="СВО_мес_2"/>
      <sheetName val="СВО_мес_3"/>
      <sheetName val="l"/>
      <sheetName val="4053_ФБ"/>
      <sheetName val="4053_Травм"/>
      <sheetName val="4053_ФСС"/>
      <sheetName val="69.11.11"/>
      <sheetName val="69.12.11"/>
      <sheetName val="69.12.12"/>
      <sheetName val="69.20.11"/>
      <sheetName val="69.20.12"/>
      <sheetName val="69.30.11"/>
      <sheetName val="69.40.11"/>
      <sheetName val="69.50.11"/>
      <sheetName val="69.50.12"/>
      <sheetName val="68.10.00_1"/>
      <sheetName val="68.10.00_2"/>
      <sheetName val="68.10.00_3"/>
      <sheetName val="68.10.00_НИ"/>
      <sheetName val="70.00.00"/>
      <sheetName val="data"/>
      <sheetName val="m"/>
      <sheetName val="Таблица входимости"/>
      <sheetName val="n"/>
      <sheetName val="ОПС_р.2"/>
      <sheetName val="ОПС_р.2.1"/>
      <sheetName val="ОПС_р.2.2"/>
      <sheetName val="o"/>
      <sheetName val="ЕСН_АВ_р.2стр.1"/>
      <sheetName val="ЕСН_АВ_р.2стр.2"/>
      <sheetName val="ЕСН_АВ_р.2стр.3"/>
      <sheetName val="ЕСН_АВ_р.2.1"/>
      <sheetName val="ЕСН_АВ_р.3.1"/>
      <sheetName val="p"/>
      <sheetName val="4-ФСС_табл. 1, 2"/>
      <sheetName val="4-ФСС_табл. 3"/>
      <sheetName val="4-ФСС_табл. 7, 8"/>
      <sheetName val="4-ФСС_табл. 9, 10"/>
      <sheetName val="4-ФСС_табл. 11, 12"/>
    </sheetNames>
    <definedNames>
      <definedName name="F01_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9" width="13.375" style="0" customWidth="1"/>
  </cols>
  <sheetData>
    <row r="1" spans="1:9" ht="12.75">
      <c r="A1" s="43"/>
      <c r="B1" s="43"/>
      <c r="C1" s="43"/>
      <c r="D1" s="43"/>
      <c r="E1" s="43"/>
      <c r="F1" s="43"/>
      <c r="G1" s="43"/>
      <c r="H1" s="43"/>
      <c r="I1" s="43"/>
    </row>
    <row r="2" spans="1:9" ht="12.75">
      <c r="A2" s="43"/>
      <c r="B2" s="43"/>
      <c r="C2" s="43"/>
      <c r="D2" s="43"/>
      <c r="E2" s="43"/>
      <c r="F2" s="43"/>
      <c r="G2" s="43"/>
      <c r="H2" s="43"/>
      <c r="I2" s="43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2.75">
      <c r="A4" s="43"/>
      <c r="B4" s="43"/>
      <c r="C4" s="43"/>
      <c r="D4" s="43"/>
      <c r="E4" s="43"/>
      <c r="F4" s="43"/>
      <c r="G4" s="43"/>
      <c r="H4" s="43"/>
      <c r="I4" s="43"/>
    </row>
    <row r="5" spans="1:9" ht="12.75">
      <c r="A5" s="43"/>
      <c r="B5" s="43" t="s">
        <v>9</v>
      </c>
      <c r="C5" s="43" t="s">
        <v>9</v>
      </c>
      <c r="D5" s="43" t="s">
        <v>13</v>
      </c>
      <c r="E5" s="43" t="s">
        <v>15</v>
      </c>
      <c r="F5" s="43" t="s">
        <v>17</v>
      </c>
      <c r="G5" s="43" t="s">
        <v>17</v>
      </c>
      <c r="H5" s="43" t="s">
        <v>18</v>
      </c>
      <c r="I5" s="43" t="s">
        <v>18</v>
      </c>
    </row>
    <row r="6" spans="1:9" ht="12.75">
      <c r="A6" s="43"/>
      <c r="B6" s="43" t="s">
        <v>0</v>
      </c>
      <c r="C6" s="43" t="s">
        <v>1</v>
      </c>
      <c r="D6" s="43" t="s">
        <v>14</v>
      </c>
      <c r="E6" s="43" t="s">
        <v>16</v>
      </c>
      <c r="F6" s="43" t="s">
        <v>2</v>
      </c>
      <c r="G6" s="43" t="s">
        <v>3</v>
      </c>
      <c r="H6" s="43" t="s">
        <v>2</v>
      </c>
      <c r="I6" s="43" t="s">
        <v>3</v>
      </c>
    </row>
    <row r="7" spans="1:9" ht="12.75">
      <c r="A7" s="43"/>
      <c r="B7" s="43">
        <v>1</v>
      </c>
      <c r="C7" s="43">
        <v>1</v>
      </c>
      <c r="D7" s="43">
        <v>19</v>
      </c>
      <c r="E7" s="43">
        <v>5</v>
      </c>
      <c r="F7" s="43">
        <v>20</v>
      </c>
      <c r="G7" s="43">
        <v>31</v>
      </c>
      <c r="H7" s="43">
        <v>6</v>
      </c>
      <c r="I7" s="43">
        <v>7</v>
      </c>
    </row>
    <row r="8" spans="1:9" ht="12.75">
      <c r="A8" s="43"/>
      <c r="B8" s="43">
        <v>1</v>
      </c>
      <c r="C8" s="43">
        <v>2</v>
      </c>
      <c r="D8" s="43">
        <v>34</v>
      </c>
      <c r="E8" s="43">
        <v>5</v>
      </c>
      <c r="F8" s="43">
        <v>35</v>
      </c>
      <c r="G8" s="43">
        <v>57</v>
      </c>
      <c r="H8" s="43">
        <v>6</v>
      </c>
      <c r="I8" s="43">
        <v>7</v>
      </c>
    </row>
    <row r="9" spans="1:9" ht="12.75">
      <c r="A9" s="43"/>
      <c r="B9" s="43">
        <v>1</v>
      </c>
      <c r="C9" s="43">
        <v>3</v>
      </c>
      <c r="D9" s="43">
        <v>60</v>
      </c>
      <c r="E9" s="43">
        <v>5</v>
      </c>
      <c r="F9" s="43">
        <v>61</v>
      </c>
      <c r="G9" s="43">
        <v>89</v>
      </c>
      <c r="H9" s="43">
        <v>6</v>
      </c>
      <c r="I9" s="43">
        <v>7</v>
      </c>
    </row>
    <row r="10" spans="1:9" ht="12.75">
      <c r="A10" s="43"/>
      <c r="B10" s="43">
        <v>1</v>
      </c>
      <c r="C10" s="43">
        <v>4</v>
      </c>
      <c r="D10" s="43">
        <v>92</v>
      </c>
      <c r="E10" s="43">
        <v>5</v>
      </c>
      <c r="F10" s="43">
        <v>93</v>
      </c>
      <c r="G10" s="43">
        <v>102</v>
      </c>
      <c r="H10" s="43">
        <v>6</v>
      </c>
      <c r="I10" s="43">
        <v>7</v>
      </c>
    </row>
    <row r="11" spans="1:9" ht="12.75">
      <c r="A11" s="43"/>
      <c r="B11" s="43">
        <v>1</v>
      </c>
      <c r="C11" s="43">
        <v>5</v>
      </c>
      <c r="D11" s="43">
        <v>105</v>
      </c>
      <c r="E11" s="43">
        <v>5</v>
      </c>
      <c r="F11" s="43">
        <v>106</v>
      </c>
      <c r="G11" s="43">
        <v>106</v>
      </c>
      <c r="H11" s="43">
        <v>6</v>
      </c>
      <c r="I11" s="43">
        <v>7</v>
      </c>
    </row>
    <row r="12" spans="1:9" ht="12.75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.75">
      <c r="A13" s="43"/>
      <c r="B13" s="43"/>
      <c r="C13" s="43"/>
      <c r="D13" s="43"/>
      <c r="E13" s="43"/>
      <c r="F13" s="43"/>
      <c r="G13" s="43"/>
      <c r="H13" s="43"/>
      <c r="I13" s="43"/>
    </row>
    <row r="14" spans="1:9" ht="12.75">
      <c r="A14" s="43"/>
      <c r="B14" s="43"/>
      <c r="C14" s="43"/>
      <c r="D14" s="43"/>
      <c r="E14" s="43"/>
      <c r="F14" s="43"/>
      <c r="G14" s="43"/>
      <c r="H14" s="43"/>
      <c r="I14" s="43"/>
    </row>
    <row r="15" spans="1:9" ht="12.75">
      <c r="A15" s="43"/>
      <c r="B15" s="43"/>
      <c r="C15" s="43"/>
      <c r="D15" s="43"/>
      <c r="E15" s="43"/>
      <c r="F15" s="43"/>
      <c r="G15" s="43"/>
      <c r="H15" s="43"/>
      <c r="I15" s="4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119"/>
  <sheetViews>
    <sheetView showZeros="0" tabSelected="1" view="pageBreakPreview" zoomScaleNormal="85" zoomScaleSheetLayoutView="100" workbookViewId="0" topLeftCell="B61">
      <selection activeCell="J11" sqref="J11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12.00390625" style="3" customWidth="1"/>
    <col min="5" max="5" width="16.25390625" style="0" customWidth="1"/>
    <col min="6" max="6" width="18.00390625" style="0" customWidth="1"/>
    <col min="7" max="7" width="16.875" style="0" customWidth="1"/>
    <col min="8" max="8" width="10.125" style="142" customWidth="1"/>
  </cols>
  <sheetData>
    <row r="1" spans="2:6" ht="12.75">
      <c r="B1" s="90"/>
      <c r="C1" s="31"/>
      <c r="D1" s="30"/>
      <c r="E1" s="32"/>
      <c r="F1" s="8"/>
    </row>
    <row r="2" spans="2:8" s="13" customFormat="1" ht="12.75">
      <c r="B2" s="33"/>
      <c r="C2" s="29"/>
      <c r="D2" s="42"/>
      <c r="E2" s="10"/>
      <c r="F2" s="41"/>
      <c r="H2" s="142"/>
    </row>
    <row r="3" spans="2:8" s="13" customFormat="1" ht="12.75">
      <c r="B3" s="14"/>
      <c r="C3" s="28"/>
      <c r="D3" s="28"/>
      <c r="E3" s="3"/>
      <c r="F3" s="41"/>
      <c r="H3" s="142"/>
    </row>
    <row r="4" spans="2:8" s="13" customFormat="1" ht="25.5" customHeight="1">
      <c r="B4" s="14"/>
      <c r="C4" s="15"/>
      <c r="D4" s="15"/>
      <c r="E4"/>
      <c r="F4" s="139"/>
      <c r="H4" s="142"/>
    </row>
    <row r="5" spans="1:8" s="13" customFormat="1" ht="21.75" customHeight="1" thickBot="1">
      <c r="A5"/>
      <c r="B5" s="323" t="s">
        <v>77</v>
      </c>
      <c r="C5" s="324"/>
      <c r="D5" s="324"/>
      <c r="E5" s="325"/>
      <c r="F5" s="95"/>
      <c r="G5" s="289" t="s">
        <v>74</v>
      </c>
      <c r="H5" s="142"/>
    </row>
    <row r="6" spans="2:8" s="13" customFormat="1" ht="33.75">
      <c r="B6" s="4"/>
      <c r="C6" s="4"/>
      <c r="D6" s="8"/>
      <c r="E6" s="16"/>
      <c r="F6" s="287" t="s">
        <v>67</v>
      </c>
      <c r="G6" s="17" t="s">
        <v>7</v>
      </c>
      <c r="H6" s="142"/>
    </row>
    <row r="7" spans="1:8" s="13" customFormat="1" ht="24" customHeight="1">
      <c r="A7" s="9"/>
      <c r="B7" s="281" t="s">
        <v>54</v>
      </c>
      <c r="C7" s="322" t="s">
        <v>55</v>
      </c>
      <c r="D7" s="326"/>
      <c r="E7" s="26"/>
      <c r="F7" s="287" t="s">
        <v>68</v>
      </c>
      <c r="G7" s="36" t="s">
        <v>23</v>
      </c>
      <c r="H7" s="142"/>
    </row>
    <row r="8" spans="1:8" s="13" customFormat="1" ht="40.5" customHeight="1">
      <c r="A8" s="4"/>
      <c r="B8" s="18" t="s">
        <v>56</v>
      </c>
      <c r="C8" s="327" t="s">
        <v>62</v>
      </c>
      <c r="D8" s="327"/>
      <c r="E8" s="320"/>
      <c r="F8" s="287" t="s">
        <v>69</v>
      </c>
      <c r="G8" s="37" t="s">
        <v>20</v>
      </c>
      <c r="H8" s="142"/>
    </row>
    <row r="9" spans="1:8" s="13" customFormat="1" ht="33" customHeight="1">
      <c r="A9" s="19"/>
      <c r="B9" s="70" t="s">
        <v>57</v>
      </c>
      <c r="C9" s="328">
        <v>5407127828</v>
      </c>
      <c r="D9" s="329"/>
      <c r="E9" s="329"/>
      <c r="F9" s="288" t="s">
        <v>70</v>
      </c>
      <c r="G9" s="38" t="s">
        <v>19</v>
      </c>
      <c r="H9" s="142"/>
    </row>
    <row r="10" spans="2:8" s="13" customFormat="1" ht="27.75" customHeight="1">
      <c r="B10" s="20" t="s">
        <v>58</v>
      </c>
      <c r="C10" s="316" t="s">
        <v>63</v>
      </c>
      <c r="D10" s="316"/>
      <c r="E10" s="316"/>
      <c r="F10" s="287" t="s">
        <v>71</v>
      </c>
      <c r="G10" s="38" t="s">
        <v>21</v>
      </c>
      <c r="H10" s="142"/>
    </row>
    <row r="11" spans="2:8" s="13" customFormat="1" ht="56.25">
      <c r="B11" s="284" t="s">
        <v>59</v>
      </c>
      <c r="C11" s="316" t="s">
        <v>64</v>
      </c>
      <c r="D11" s="316"/>
      <c r="E11" s="316"/>
      <c r="F11" s="287" t="s">
        <v>72</v>
      </c>
      <c r="G11" s="37" t="s">
        <v>22</v>
      </c>
      <c r="H11" s="142"/>
    </row>
    <row r="12" spans="2:8" s="13" customFormat="1" ht="27" customHeight="1" thickBot="1">
      <c r="B12" s="285" t="s">
        <v>60</v>
      </c>
      <c r="C12" s="319" t="s">
        <v>65</v>
      </c>
      <c r="D12" s="320"/>
      <c r="E12" s="286"/>
      <c r="F12" s="287" t="s">
        <v>73</v>
      </c>
      <c r="G12" s="22" t="s">
        <v>4</v>
      </c>
      <c r="H12" s="142"/>
    </row>
    <row r="13" spans="1:7" s="13" customFormat="1" ht="30.75" customHeight="1" thickBot="1">
      <c r="A13" s="1"/>
      <c r="B13" s="89" t="s">
        <v>61</v>
      </c>
      <c r="C13" s="321" t="s">
        <v>66</v>
      </c>
      <c r="D13" s="321"/>
      <c r="E13" s="321"/>
      <c r="F13" s="322"/>
      <c r="G13" s="23"/>
    </row>
    <row r="14" spans="2:7" s="13" customFormat="1" ht="18" customHeight="1">
      <c r="B14" s="4"/>
      <c r="C14" s="4"/>
      <c r="D14"/>
      <c r="E14" s="16"/>
      <c r="F14" s="16" t="s">
        <v>75</v>
      </c>
      <c r="G14" s="24"/>
    </row>
    <row r="15" spans="2:7" s="13" customFormat="1" ht="18.75" customHeight="1" thickBot="1">
      <c r="B15" s="4"/>
      <c r="C15" s="4"/>
      <c r="D15"/>
      <c r="E15" s="16"/>
      <c r="F15" s="16" t="s">
        <v>76</v>
      </c>
      <c r="G15" s="25"/>
    </row>
    <row r="16" spans="1:8" s="13" customFormat="1" ht="12.75" customHeight="1" thickBot="1">
      <c r="A16" s="13" t="s">
        <v>5</v>
      </c>
      <c r="B16" s="39"/>
      <c r="C16" s="39"/>
      <c r="D16" s="40"/>
      <c r="E16" s="34"/>
      <c r="F16" s="39"/>
      <c r="H16" s="142"/>
    </row>
    <row r="17" spans="2:8" s="4" customFormat="1" ht="40.5" customHeight="1">
      <c r="B17" s="290" t="s">
        <v>78</v>
      </c>
      <c r="C17" s="291" t="s">
        <v>79</v>
      </c>
      <c r="D17" s="292" t="s">
        <v>80</v>
      </c>
      <c r="E17" s="293" t="s">
        <v>81</v>
      </c>
      <c r="F17" s="235" t="s">
        <v>82</v>
      </c>
      <c r="G17" s="294" t="s">
        <v>83</v>
      </c>
      <c r="H17" s="142"/>
    </row>
    <row r="18" spans="1:8" s="4" customFormat="1" ht="16.5" customHeight="1" thickBot="1">
      <c r="A18" s="4" t="s">
        <v>12</v>
      </c>
      <c r="B18" s="117">
        <v>1</v>
      </c>
      <c r="C18" s="118" t="s">
        <v>10</v>
      </c>
      <c r="D18" s="119">
        <v>2</v>
      </c>
      <c r="E18" s="120" t="s">
        <v>11</v>
      </c>
      <c r="F18" s="121">
        <v>3</v>
      </c>
      <c r="G18" s="122">
        <v>4</v>
      </c>
      <c r="H18" s="142"/>
    </row>
    <row r="19" spans="1:8" s="4" customFormat="1" ht="33" customHeight="1">
      <c r="A19" s="4" t="s">
        <v>8</v>
      </c>
      <c r="B19" s="71" t="s">
        <v>84</v>
      </c>
      <c r="C19" s="101"/>
      <c r="D19" s="53">
        <v>110</v>
      </c>
      <c r="E19" s="47">
        <v>110</v>
      </c>
      <c r="F19" s="158">
        <v>16943</v>
      </c>
      <c r="G19" s="160">
        <v>21278</v>
      </c>
      <c r="H19" s="142"/>
    </row>
    <row r="20" spans="1:8" s="13" customFormat="1" ht="18" customHeight="1">
      <c r="A20" s="4" t="s">
        <v>8</v>
      </c>
      <c r="B20" s="72" t="s">
        <v>85</v>
      </c>
      <c r="C20" s="102"/>
      <c r="D20" s="64">
        <v>120</v>
      </c>
      <c r="E20" s="48">
        <v>120</v>
      </c>
      <c r="F20" s="148">
        <v>26192140</v>
      </c>
      <c r="G20" s="155">
        <v>25587731</v>
      </c>
      <c r="H20" s="142"/>
    </row>
    <row r="21" spans="1:8" s="13" customFormat="1" ht="17.25" customHeight="1">
      <c r="A21" s="4" t="s">
        <v>8</v>
      </c>
      <c r="B21" s="72" t="s">
        <v>86</v>
      </c>
      <c r="C21" s="102"/>
      <c r="D21" s="64">
        <v>130</v>
      </c>
      <c r="E21" s="49">
        <v>130</v>
      </c>
      <c r="F21" s="159">
        <v>873555</v>
      </c>
      <c r="G21" s="153">
        <v>2575686</v>
      </c>
      <c r="H21" s="142"/>
    </row>
    <row r="22" spans="1:8" s="13" customFormat="1" ht="28.5" customHeight="1">
      <c r="A22" s="4" t="s">
        <v>8</v>
      </c>
      <c r="B22" s="72" t="s">
        <v>87</v>
      </c>
      <c r="C22" s="102"/>
      <c r="D22" s="64">
        <v>135</v>
      </c>
      <c r="E22" s="48">
        <v>135</v>
      </c>
      <c r="F22" s="148">
        <f>426-1</f>
        <v>425</v>
      </c>
      <c r="G22" s="155">
        <v>2332</v>
      </c>
      <c r="H22" s="142"/>
    </row>
    <row r="23" spans="1:8" s="13" customFormat="1" ht="16.5" customHeight="1">
      <c r="A23" s="4" t="s">
        <v>8</v>
      </c>
      <c r="B23" s="72" t="s">
        <v>88</v>
      </c>
      <c r="C23" s="102"/>
      <c r="D23" s="64">
        <v>140</v>
      </c>
      <c r="E23" s="52">
        <v>140</v>
      </c>
      <c r="F23" s="149">
        <f>(F24+F25+F26+F27)</f>
        <v>854432</v>
      </c>
      <c r="G23" s="154">
        <f>(G24+G25+G26+G27)</f>
        <v>949689</v>
      </c>
      <c r="H23" s="142"/>
    </row>
    <row r="24" spans="1:8" s="13" customFormat="1" ht="27.75" customHeight="1">
      <c r="A24" s="4" t="s">
        <v>8</v>
      </c>
      <c r="B24" s="72" t="s">
        <v>89</v>
      </c>
      <c r="C24" s="102"/>
      <c r="D24" s="64"/>
      <c r="E24" s="49">
        <v>141</v>
      </c>
      <c r="F24" s="148">
        <v>838522</v>
      </c>
      <c r="G24" s="153">
        <v>935862</v>
      </c>
      <c r="H24" s="142"/>
    </row>
    <row r="25" spans="1:8" s="13" customFormat="1" ht="19.5" customHeight="1">
      <c r="A25" s="4" t="s">
        <v>8</v>
      </c>
      <c r="B25" s="72" t="s">
        <v>90</v>
      </c>
      <c r="C25" s="102"/>
      <c r="D25" s="64"/>
      <c r="E25" s="49">
        <v>142</v>
      </c>
      <c r="F25" s="148">
        <v>2320</v>
      </c>
      <c r="G25" s="153">
        <v>240</v>
      </c>
      <c r="H25" s="142"/>
    </row>
    <row r="26" spans="1:8" s="13" customFormat="1" ht="21.75" customHeight="1">
      <c r="A26" s="4" t="s">
        <v>8</v>
      </c>
      <c r="B26" s="72" t="s">
        <v>91</v>
      </c>
      <c r="C26" s="102"/>
      <c r="D26" s="64"/>
      <c r="E26" s="49">
        <v>143</v>
      </c>
      <c r="F26" s="148">
        <v>13565</v>
      </c>
      <c r="G26" s="153">
        <v>13562</v>
      </c>
      <c r="H26" s="142"/>
    </row>
    <row r="27" spans="1:8" s="13" customFormat="1" ht="18.75" customHeight="1">
      <c r="A27" s="4" t="s">
        <v>8</v>
      </c>
      <c r="B27" s="72" t="s">
        <v>92</v>
      </c>
      <c r="C27" s="102"/>
      <c r="D27" s="64"/>
      <c r="E27" s="49">
        <v>144</v>
      </c>
      <c r="F27" s="148">
        <v>25</v>
      </c>
      <c r="G27" s="153">
        <v>25</v>
      </c>
      <c r="H27" s="142"/>
    </row>
    <row r="28" spans="1:8" s="13" customFormat="1" ht="20.25" customHeight="1">
      <c r="A28" s="4" t="s">
        <v>8</v>
      </c>
      <c r="B28" s="72" t="s">
        <v>93</v>
      </c>
      <c r="C28" s="102"/>
      <c r="D28" s="64">
        <v>145</v>
      </c>
      <c r="E28" s="49">
        <v>145</v>
      </c>
      <c r="F28" s="148">
        <f>474740+1+6591+1</f>
        <v>481333</v>
      </c>
      <c r="G28" s="153">
        <v>160652</v>
      </c>
      <c r="H28" s="143">
        <f>F28-G28</f>
        <v>320681</v>
      </c>
    </row>
    <row r="29" spans="1:8" s="13" customFormat="1" ht="18.75" customHeight="1" thickBot="1">
      <c r="A29" s="4" t="s">
        <v>8</v>
      </c>
      <c r="B29" s="72" t="s">
        <v>94</v>
      </c>
      <c r="C29" s="103"/>
      <c r="D29" s="64">
        <v>150</v>
      </c>
      <c r="E29" s="50">
        <v>150</v>
      </c>
      <c r="F29" s="150">
        <f>3298194-78327</f>
        <v>3219867</v>
      </c>
      <c r="G29" s="161">
        <v>4009754</v>
      </c>
      <c r="H29" s="142"/>
    </row>
    <row r="30" spans="1:8" s="13" customFormat="1" ht="26.25" customHeight="1" thickBot="1">
      <c r="A30" s="4" t="s">
        <v>8</v>
      </c>
      <c r="B30" s="73" t="s">
        <v>95</v>
      </c>
      <c r="C30" s="104"/>
      <c r="D30" s="65">
        <v>190</v>
      </c>
      <c r="E30" s="51">
        <v>190</v>
      </c>
      <c r="F30" s="151">
        <f>(F19+F20+F21+F22+F23+F28+F29)</f>
        <v>31638695</v>
      </c>
      <c r="G30" s="157">
        <f>(G19+G20+G21+G22+G23+G28+G29)</f>
        <v>33307122</v>
      </c>
      <c r="H30" s="142"/>
    </row>
    <row r="31" spans="1:8" s="13" customFormat="1" ht="14.25" thickBot="1">
      <c r="A31" s="4"/>
      <c r="B31" s="6"/>
      <c r="C31" s="105"/>
      <c r="D31" s="4"/>
      <c r="E31" s="7"/>
      <c r="F31" s="7"/>
      <c r="H31" s="142"/>
    </row>
    <row r="32" spans="1:8" s="13" customFormat="1" ht="41.25" customHeight="1">
      <c r="A32" s="4"/>
      <c r="B32" s="290" t="s">
        <v>78</v>
      </c>
      <c r="C32" s="291" t="s">
        <v>79</v>
      </c>
      <c r="D32" s="292" t="s">
        <v>80</v>
      </c>
      <c r="E32" s="293" t="s">
        <v>81</v>
      </c>
      <c r="F32" s="235" t="s">
        <v>82</v>
      </c>
      <c r="G32" s="294" t="s">
        <v>83</v>
      </c>
      <c r="H32" s="142"/>
    </row>
    <row r="33" spans="1:8" s="13" customFormat="1" ht="18.75" customHeight="1" thickBot="1">
      <c r="A33" s="4" t="s">
        <v>12</v>
      </c>
      <c r="B33" s="123">
        <v>1</v>
      </c>
      <c r="C33" s="124" t="s">
        <v>10</v>
      </c>
      <c r="D33" s="119">
        <v>2</v>
      </c>
      <c r="E33" s="125" t="s">
        <v>11</v>
      </c>
      <c r="F33" s="120">
        <v>3</v>
      </c>
      <c r="G33" s="126">
        <v>4</v>
      </c>
      <c r="H33" s="142"/>
    </row>
    <row r="34" spans="1:8" s="13" customFormat="1" ht="33" customHeight="1">
      <c r="A34" s="13" t="s">
        <v>8</v>
      </c>
      <c r="B34" s="71" t="s">
        <v>96</v>
      </c>
      <c r="C34" s="106"/>
      <c r="D34" s="62">
        <v>210</v>
      </c>
      <c r="E34" s="55">
        <v>210</v>
      </c>
      <c r="F34" s="147">
        <f>(F35+F36+F37+F38+F39+F40)</f>
        <v>579182</v>
      </c>
      <c r="G34" s="152">
        <f>(G35+G36+G37+G38+G39+G40)</f>
        <v>690252</v>
      </c>
      <c r="H34" s="142"/>
    </row>
    <row r="35" spans="1:8" s="13" customFormat="1" ht="42" customHeight="1">
      <c r="A35" s="13" t="s">
        <v>8</v>
      </c>
      <c r="B35" s="74" t="s">
        <v>97</v>
      </c>
      <c r="C35" s="107"/>
      <c r="D35" s="63">
        <v>211</v>
      </c>
      <c r="E35" s="56">
        <v>211</v>
      </c>
      <c r="F35" s="148">
        <v>403498</v>
      </c>
      <c r="G35" s="153">
        <v>425923</v>
      </c>
      <c r="H35" s="142"/>
    </row>
    <row r="36" spans="1:8" s="13" customFormat="1" ht="27" customHeight="1">
      <c r="A36" s="13" t="s">
        <v>8</v>
      </c>
      <c r="B36" s="74" t="s">
        <v>98</v>
      </c>
      <c r="C36" s="108"/>
      <c r="D36" s="63">
        <v>213</v>
      </c>
      <c r="E36" s="56">
        <v>213</v>
      </c>
      <c r="F36" s="148">
        <v>0</v>
      </c>
      <c r="G36" s="153">
        <v>54</v>
      </c>
      <c r="H36" s="142"/>
    </row>
    <row r="37" spans="1:8" s="13" customFormat="1" ht="18.75" customHeight="1">
      <c r="A37" s="13" t="s">
        <v>8</v>
      </c>
      <c r="B37" s="74" t="s">
        <v>99</v>
      </c>
      <c r="C37" s="108"/>
      <c r="D37" s="63">
        <v>214</v>
      </c>
      <c r="E37" s="56">
        <v>214</v>
      </c>
      <c r="F37" s="148">
        <v>43686</v>
      </c>
      <c r="G37" s="153">
        <v>83253</v>
      </c>
      <c r="H37" s="142"/>
    </row>
    <row r="38" spans="1:8" s="13" customFormat="1" ht="17.25" customHeight="1">
      <c r="A38" s="13" t="s">
        <v>8</v>
      </c>
      <c r="B38" s="74" t="s">
        <v>100</v>
      </c>
      <c r="C38" s="108"/>
      <c r="D38" s="63">
        <v>215</v>
      </c>
      <c r="E38" s="56">
        <v>215</v>
      </c>
      <c r="F38" s="148">
        <v>1463</v>
      </c>
      <c r="G38" s="153">
        <v>1017</v>
      </c>
      <c r="H38" s="142"/>
    </row>
    <row r="39" spans="1:8" s="13" customFormat="1" ht="16.5" customHeight="1">
      <c r="A39" s="13" t="s">
        <v>8</v>
      </c>
      <c r="B39" s="74" t="s">
        <v>101</v>
      </c>
      <c r="C39" s="108"/>
      <c r="D39" s="63">
        <v>216</v>
      </c>
      <c r="E39" s="56">
        <v>216</v>
      </c>
      <c r="F39" s="148">
        <v>130521</v>
      </c>
      <c r="G39" s="153">
        <v>179991</v>
      </c>
      <c r="H39" s="142"/>
    </row>
    <row r="40" spans="1:8" s="13" customFormat="1" ht="18" customHeight="1">
      <c r="A40" s="13" t="s">
        <v>8</v>
      </c>
      <c r="B40" s="74" t="s">
        <v>102</v>
      </c>
      <c r="C40" s="108"/>
      <c r="D40" s="63">
        <v>217</v>
      </c>
      <c r="E40" s="56">
        <v>217</v>
      </c>
      <c r="F40" s="148">
        <v>14</v>
      </c>
      <c r="G40" s="153">
        <v>14</v>
      </c>
      <c r="H40" s="142"/>
    </row>
    <row r="41" spans="1:8" s="13" customFormat="1" ht="31.5" customHeight="1">
      <c r="A41" s="13" t="s">
        <v>8</v>
      </c>
      <c r="B41" s="74" t="s">
        <v>103</v>
      </c>
      <c r="C41" s="108"/>
      <c r="D41" s="63">
        <v>220</v>
      </c>
      <c r="E41" s="140">
        <v>220</v>
      </c>
      <c r="F41" s="149">
        <f>(F42+F43)</f>
        <v>143427</v>
      </c>
      <c r="G41" s="154">
        <f>(G42+G43)</f>
        <v>145216</v>
      </c>
      <c r="H41" s="142"/>
    </row>
    <row r="42" spans="1:8" s="13" customFormat="1" ht="35.25" customHeight="1">
      <c r="A42" s="13" t="s">
        <v>8</v>
      </c>
      <c r="B42" s="295" t="s">
        <v>104</v>
      </c>
      <c r="C42" s="108"/>
      <c r="D42" s="63"/>
      <c r="E42" s="58">
        <v>221</v>
      </c>
      <c r="F42" s="148"/>
      <c r="G42" s="153"/>
      <c r="H42" s="142"/>
    </row>
    <row r="43" spans="1:8" s="13" customFormat="1" ht="24" customHeight="1">
      <c r="A43" s="13" t="s">
        <v>8</v>
      </c>
      <c r="B43" s="296" t="s">
        <v>105</v>
      </c>
      <c r="C43" s="108"/>
      <c r="D43" s="63"/>
      <c r="E43" s="56">
        <v>222</v>
      </c>
      <c r="F43" s="148">
        <v>143427</v>
      </c>
      <c r="G43" s="153">
        <v>145216</v>
      </c>
      <c r="H43" s="142"/>
    </row>
    <row r="44" spans="1:8" s="13" customFormat="1" ht="43.5" customHeight="1">
      <c r="A44" s="13" t="s">
        <v>8</v>
      </c>
      <c r="B44" s="74" t="s">
        <v>106</v>
      </c>
      <c r="C44" s="108"/>
      <c r="D44" s="63">
        <v>230</v>
      </c>
      <c r="E44" s="57">
        <v>230</v>
      </c>
      <c r="F44" s="149">
        <f>(F45+F46+F47)</f>
        <v>76742</v>
      </c>
      <c r="G44" s="154">
        <f>(G45+G46+G47)</f>
        <v>78910</v>
      </c>
      <c r="H44" s="142"/>
    </row>
    <row r="45" spans="1:8" s="13" customFormat="1" ht="24" customHeight="1">
      <c r="A45" s="13" t="s">
        <v>8</v>
      </c>
      <c r="B45" s="74" t="s">
        <v>107</v>
      </c>
      <c r="C45" s="107"/>
      <c r="D45" s="63">
        <v>231</v>
      </c>
      <c r="E45" s="58">
        <v>231</v>
      </c>
      <c r="F45" s="148">
        <v>5116</v>
      </c>
      <c r="G45" s="153">
        <v>3926</v>
      </c>
      <c r="H45" s="142"/>
    </row>
    <row r="46" spans="1:8" s="13" customFormat="1" ht="15.75" customHeight="1">
      <c r="A46" s="13" t="s">
        <v>8</v>
      </c>
      <c r="B46" s="74" t="s">
        <v>108</v>
      </c>
      <c r="C46" s="108"/>
      <c r="D46" s="63"/>
      <c r="E46" s="56">
        <v>232</v>
      </c>
      <c r="F46" s="148">
        <v>1421</v>
      </c>
      <c r="G46" s="153">
        <v>150</v>
      </c>
      <c r="H46" s="142"/>
    </row>
    <row r="47" spans="1:8" s="13" customFormat="1" ht="15.75" customHeight="1">
      <c r="A47" s="13" t="s">
        <v>8</v>
      </c>
      <c r="B47" s="74" t="s">
        <v>109</v>
      </c>
      <c r="C47" s="108"/>
      <c r="D47" s="63"/>
      <c r="E47" s="56">
        <v>233</v>
      </c>
      <c r="F47" s="148">
        <v>70205</v>
      </c>
      <c r="G47" s="153">
        <v>74834</v>
      </c>
      <c r="H47" s="142"/>
    </row>
    <row r="48" spans="1:8" s="13" customFormat="1" ht="42" customHeight="1">
      <c r="A48" s="13" t="s">
        <v>8</v>
      </c>
      <c r="B48" s="74" t="s">
        <v>110</v>
      </c>
      <c r="C48" s="108"/>
      <c r="D48" s="63">
        <v>240</v>
      </c>
      <c r="E48" s="57">
        <v>240</v>
      </c>
      <c r="F48" s="149">
        <f>(F49+F50+F51)</f>
        <v>3190237</v>
      </c>
      <c r="G48" s="154">
        <f>(G49+G50+G51)</f>
        <v>3545059</v>
      </c>
      <c r="H48" s="142"/>
    </row>
    <row r="49" spans="1:8" s="13" customFormat="1" ht="26.25" customHeight="1">
      <c r="A49" s="13" t="s">
        <v>8</v>
      </c>
      <c r="B49" s="74" t="s">
        <v>111</v>
      </c>
      <c r="C49" s="107"/>
      <c r="D49" s="63">
        <v>241</v>
      </c>
      <c r="E49" s="56">
        <v>241</v>
      </c>
      <c r="F49" s="148">
        <v>2031574</v>
      </c>
      <c r="G49" s="153">
        <v>2210352</v>
      </c>
      <c r="H49" s="142"/>
    </row>
    <row r="50" spans="1:8" s="13" customFormat="1" ht="18.75" customHeight="1">
      <c r="A50" s="13" t="s">
        <v>8</v>
      </c>
      <c r="B50" s="74" t="s">
        <v>108</v>
      </c>
      <c r="C50" s="108"/>
      <c r="D50" s="63"/>
      <c r="E50" s="56">
        <v>242</v>
      </c>
      <c r="F50" s="148">
        <v>117885</v>
      </c>
      <c r="G50" s="155">
        <v>303609</v>
      </c>
      <c r="H50" s="142"/>
    </row>
    <row r="51" spans="1:8" s="13" customFormat="1" ht="17.25" customHeight="1">
      <c r="A51" s="13" t="s">
        <v>8</v>
      </c>
      <c r="B51" s="74" t="s">
        <v>109</v>
      </c>
      <c r="C51" s="108"/>
      <c r="D51" s="63"/>
      <c r="E51" s="56">
        <v>243</v>
      </c>
      <c r="F51" s="148">
        <f>890228+165003-14452-1</f>
        <v>1040778</v>
      </c>
      <c r="G51" s="155">
        <v>1031098</v>
      </c>
      <c r="H51" s="142"/>
    </row>
    <row r="52" spans="1:8" s="13" customFormat="1" ht="18" customHeight="1">
      <c r="A52" s="13" t="s">
        <v>8</v>
      </c>
      <c r="B52" s="74" t="s">
        <v>112</v>
      </c>
      <c r="C52" s="108"/>
      <c r="D52" s="63">
        <v>250</v>
      </c>
      <c r="E52" s="56">
        <v>250</v>
      </c>
      <c r="F52" s="148">
        <f>338428-210000</f>
        <v>128428</v>
      </c>
      <c r="G52" s="155">
        <v>128180</v>
      </c>
      <c r="H52" s="142"/>
    </row>
    <row r="53" spans="1:8" s="13" customFormat="1" ht="19.5" customHeight="1">
      <c r="A53" s="13" t="s">
        <v>8</v>
      </c>
      <c r="B53" s="74" t="s">
        <v>113</v>
      </c>
      <c r="C53" s="108"/>
      <c r="D53" s="63">
        <v>260</v>
      </c>
      <c r="E53" s="58">
        <v>260</v>
      </c>
      <c r="F53" s="148">
        <v>1251275</v>
      </c>
      <c r="G53" s="155">
        <v>2362559</v>
      </c>
      <c r="H53" s="142"/>
    </row>
    <row r="54" spans="1:8" s="13" customFormat="1" ht="20.25" customHeight="1" thickBot="1">
      <c r="A54" s="13" t="s">
        <v>8</v>
      </c>
      <c r="B54" s="74" t="s">
        <v>114</v>
      </c>
      <c r="C54" s="108"/>
      <c r="D54" s="63">
        <v>270</v>
      </c>
      <c r="E54" s="58">
        <v>270</v>
      </c>
      <c r="F54" s="150">
        <v>690</v>
      </c>
      <c r="G54" s="156">
        <v>743</v>
      </c>
      <c r="H54" s="142"/>
    </row>
    <row r="55" spans="1:8" s="13" customFormat="1" ht="18.75" customHeight="1" thickBot="1">
      <c r="A55" s="13" t="s">
        <v>8</v>
      </c>
      <c r="B55" s="75" t="s">
        <v>115</v>
      </c>
      <c r="C55" s="109"/>
      <c r="D55" s="63">
        <v>290</v>
      </c>
      <c r="E55" s="59">
        <v>290</v>
      </c>
      <c r="F55" s="151">
        <f>(F34+F41+F44+F48+F52+F53+F54)</f>
        <v>5369981</v>
      </c>
      <c r="G55" s="157">
        <f>(G34+G41+G44+G48+G52+G53+G54)</f>
        <v>6950919</v>
      </c>
      <c r="H55" s="142"/>
    </row>
    <row r="56" spans="1:8" s="13" customFormat="1" ht="18.75" customHeight="1" thickBot="1">
      <c r="A56" s="13" t="s">
        <v>8</v>
      </c>
      <c r="B56" s="76" t="s">
        <v>116</v>
      </c>
      <c r="C56" s="110"/>
      <c r="D56" s="77">
        <v>300</v>
      </c>
      <c r="E56" s="59">
        <v>300</v>
      </c>
      <c r="F56" s="151">
        <f>(F30+F55)</f>
        <v>37008676</v>
      </c>
      <c r="G56" s="157">
        <f>(G30+G55)</f>
        <v>40258041</v>
      </c>
      <c r="H56" s="142"/>
    </row>
    <row r="57" spans="1:8" s="13" customFormat="1" ht="13.5" thickBot="1">
      <c r="A57" s="5"/>
      <c r="B57" s="96"/>
      <c r="C57" s="111"/>
      <c r="D57" s="97"/>
      <c r="E57" s="98"/>
      <c r="F57" s="99"/>
      <c r="G57" s="100"/>
      <c r="H57" s="142"/>
    </row>
    <row r="58" spans="1:8" s="13" customFormat="1" ht="38.25" customHeight="1">
      <c r="A58" s="4"/>
      <c r="B58" s="290" t="s">
        <v>117</v>
      </c>
      <c r="C58" s="291" t="s">
        <v>79</v>
      </c>
      <c r="D58" s="292" t="s">
        <v>80</v>
      </c>
      <c r="E58" s="293" t="s">
        <v>81</v>
      </c>
      <c r="F58" s="235" t="s">
        <v>82</v>
      </c>
      <c r="G58" s="294" t="s">
        <v>83</v>
      </c>
      <c r="H58" s="142"/>
    </row>
    <row r="59" spans="1:8" s="13" customFormat="1" ht="18" customHeight="1" thickBot="1">
      <c r="A59" s="4" t="s">
        <v>12</v>
      </c>
      <c r="B59" s="123">
        <v>1</v>
      </c>
      <c r="C59" s="124" t="s">
        <v>10</v>
      </c>
      <c r="D59" s="119">
        <v>2</v>
      </c>
      <c r="E59" s="125" t="s">
        <v>11</v>
      </c>
      <c r="F59" s="127">
        <v>3</v>
      </c>
      <c r="G59" s="126">
        <v>4</v>
      </c>
      <c r="H59" s="142"/>
    </row>
    <row r="60" spans="1:8" s="13" customFormat="1" ht="29.25" customHeight="1">
      <c r="A60" s="4" t="s">
        <v>8</v>
      </c>
      <c r="B60" s="71" t="s">
        <v>118</v>
      </c>
      <c r="C60" s="112"/>
      <c r="D60" s="64">
        <v>410</v>
      </c>
      <c r="E60" s="54">
        <v>410</v>
      </c>
      <c r="F60" s="158">
        <v>2387973</v>
      </c>
      <c r="G60" s="160">
        <v>2387973</v>
      </c>
      <c r="H60" s="142"/>
    </row>
    <row r="61" spans="1:8" s="13" customFormat="1" ht="16.5" customHeight="1">
      <c r="A61" s="4" t="s">
        <v>8</v>
      </c>
      <c r="B61" s="74" t="s">
        <v>119</v>
      </c>
      <c r="C61" s="108"/>
      <c r="D61" s="64">
        <v>420</v>
      </c>
      <c r="E61" s="56">
        <v>420</v>
      </c>
      <c r="F61" s="148">
        <v>1715901</v>
      </c>
      <c r="G61" s="155">
        <v>1653739</v>
      </c>
      <c r="H61" s="142"/>
    </row>
    <row r="62" spans="1:8" s="13" customFormat="1" ht="12.75" customHeight="1">
      <c r="A62" s="4" t="s">
        <v>8</v>
      </c>
      <c r="B62" s="74" t="s">
        <v>120</v>
      </c>
      <c r="C62" s="108"/>
      <c r="D62" s="64">
        <v>430</v>
      </c>
      <c r="E62" s="56">
        <v>430</v>
      </c>
      <c r="F62" s="148">
        <v>119399</v>
      </c>
      <c r="G62" s="155">
        <v>119399</v>
      </c>
      <c r="H62" s="142"/>
    </row>
    <row r="63" spans="1:8" s="13" customFormat="1" ht="29.25" customHeight="1">
      <c r="A63" s="4" t="s">
        <v>8</v>
      </c>
      <c r="B63" s="74" t="s">
        <v>121</v>
      </c>
      <c r="C63" s="108"/>
      <c r="D63" s="64">
        <v>411</v>
      </c>
      <c r="E63" s="56">
        <v>440</v>
      </c>
      <c r="F63" s="162">
        <v>0</v>
      </c>
      <c r="G63" s="168">
        <v>0</v>
      </c>
      <c r="H63" s="142"/>
    </row>
    <row r="64" spans="1:8" s="13" customFormat="1" ht="27" customHeight="1">
      <c r="A64" s="4" t="s">
        <v>8</v>
      </c>
      <c r="B64" s="74" t="s">
        <v>122</v>
      </c>
      <c r="C64" s="108"/>
      <c r="D64" s="64">
        <v>470</v>
      </c>
      <c r="E64" s="56">
        <v>460</v>
      </c>
      <c r="F64" s="148">
        <f>7550533+2644609</f>
        <v>10195142</v>
      </c>
      <c r="G64" s="155">
        <v>9566529</v>
      </c>
      <c r="H64" s="142"/>
    </row>
    <row r="65" spans="1:8" s="13" customFormat="1" ht="27.75" customHeight="1" thickBot="1">
      <c r="A65" s="4" t="s">
        <v>8</v>
      </c>
      <c r="B65" s="74" t="s">
        <v>123</v>
      </c>
      <c r="C65" s="108"/>
      <c r="D65" s="64">
        <v>470</v>
      </c>
      <c r="E65" s="56">
        <v>470</v>
      </c>
      <c r="F65" s="163" t="s">
        <v>6</v>
      </c>
      <c r="G65" s="155">
        <v>2686197</v>
      </c>
      <c r="H65" s="142"/>
    </row>
    <row r="66" spans="1:8" s="13" customFormat="1" ht="19.5" customHeight="1" thickBot="1">
      <c r="A66" s="4" t="s">
        <v>8</v>
      </c>
      <c r="B66" s="78" t="s">
        <v>124</v>
      </c>
      <c r="C66" s="112"/>
      <c r="D66" s="64">
        <v>490</v>
      </c>
      <c r="E66" s="60">
        <v>490</v>
      </c>
      <c r="F66" s="151">
        <f>(F60+F61+F62-F63+F64)</f>
        <v>14418415</v>
      </c>
      <c r="G66" s="157">
        <f>(G60+G61+G62-G63+G64+G65)</f>
        <v>16413837</v>
      </c>
      <c r="H66" s="144"/>
    </row>
    <row r="67" spans="1:8" s="13" customFormat="1" ht="29.25" customHeight="1">
      <c r="A67" s="4" t="s">
        <v>8</v>
      </c>
      <c r="B67" s="78" t="s">
        <v>125</v>
      </c>
      <c r="C67" s="112"/>
      <c r="D67" s="64">
        <v>510</v>
      </c>
      <c r="E67" s="57">
        <v>510</v>
      </c>
      <c r="F67" s="164">
        <f>(F68+F69)</f>
        <v>9594944</v>
      </c>
      <c r="G67" s="169">
        <f>(G68+G69)</f>
        <v>12954892</v>
      </c>
      <c r="H67" s="144"/>
    </row>
    <row r="68" spans="1:8" s="13" customFormat="1" ht="23.25" customHeight="1">
      <c r="A68" s="4" t="s">
        <v>8</v>
      </c>
      <c r="B68" s="72" t="s">
        <v>126</v>
      </c>
      <c r="C68" s="107"/>
      <c r="D68" s="64"/>
      <c r="E68" s="56">
        <v>511</v>
      </c>
      <c r="F68" s="165">
        <v>7594944</v>
      </c>
      <c r="G68" s="170">
        <v>10843388</v>
      </c>
      <c r="H68" s="144"/>
    </row>
    <row r="69" spans="1:8" s="13" customFormat="1" ht="13.5" customHeight="1">
      <c r="A69" s="4" t="s">
        <v>8</v>
      </c>
      <c r="B69" s="74" t="s">
        <v>127</v>
      </c>
      <c r="C69" s="108"/>
      <c r="D69" s="64"/>
      <c r="E69" s="56">
        <v>512</v>
      </c>
      <c r="F69" s="165">
        <v>2000000</v>
      </c>
      <c r="G69" s="170">
        <v>2111504</v>
      </c>
      <c r="H69" s="144"/>
    </row>
    <row r="70" spans="1:8" s="13" customFormat="1" ht="16.5" customHeight="1">
      <c r="A70" s="4" t="s">
        <v>8</v>
      </c>
      <c r="B70" s="74" t="s">
        <v>128</v>
      </c>
      <c r="C70" s="108"/>
      <c r="D70" s="64">
        <v>515</v>
      </c>
      <c r="E70" s="56">
        <v>515</v>
      </c>
      <c r="F70" s="165">
        <f>819232+113221</f>
        <v>932453</v>
      </c>
      <c r="G70" s="170">
        <v>960902</v>
      </c>
      <c r="H70" s="145">
        <f>F70-G70</f>
        <v>-28449</v>
      </c>
    </row>
    <row r="71" spans="1:8" s="13" customFormat="1" ht="17.25" customHeight="1" thickBot="1">
      <c r="A71" s="4" t="s">
        <v>8</v>
      </c>
      <c r="B71" s="74" t="s">
        <v>129</v>
      </c>
      <c r="C71" s="108"/>
      <c r="D71" s="64">
        <v>520</v>
      </c>
      <c r="E71" s="58">
        <v>520</v>
      </c>
      <c r="F71" s="166">
        <f>14785-84</f>
        <v>14701</v>
      </c>
      <c r="G71" s="171">
        <v>7635</v>
      </c>
      <c r="H71" s="144"/>
    </row>
    <row r="72" spans="1:8" s="13" customFormat="1" ht="20.25" customHeight="1" thickBot="1">
      <c r="A72" s="4" t="s">
        <v>8</v>
      </c>
      <c r="B72" s="78" t="s">
        <v>130</v>
      </c>
      <c r="C72" s="112"/>
      <c r="D72" s="64">
        <v>590</v>
      </c>
      <c r="E72" s="60">
        <v>590</v>
      </c>
      <c r="F72" s="151">
        <f>(F67+F70+F71)</f>
        <v>10542098</v>
      </c>
      <c r="G72" s="157">
        <f>(G67+G70+G71)</f>
        <v>13923429</v>
      </c>
      <c r="H72" s="144"/>
    </row>
    <row r="73" spans="1:8" s="13" customFormat="1" ht="30.75" customHeight="1">
      <c r="A73" s="4" t="s">
        <v>8</v>
      </c>
      <c r="B73" s="78" t="s">
        <v>131</v>
      </c>
      <c r="C73" s="112"/>
      <c r="D73" s="64">
        <v>610</v>
      </c>
      <c r="E73" s="55">
        <v>610</v>
      </c>
      <c r="F73" s="147">
        <f>(F74+F75)</f>
        <v>6656119</v>
      </c>
      <c r="G73" s="152">
        <f>(G74+G75)</f>
        <v>5088197</v>
      </c>
      <c r="H73" s="142"/>
    </row>
    <row r="74" spans="1:8" s="13" customFormat="1" ht="24" customHeight="1">
      <c r="A74" s="4" t="s">
        <v>8</v>
      </c>
      <c r="B74" s="72" t="s">
        <v>132</v>
      </c>
      <c r="C74" s="107"/>
      <c r="D74" s="64"/>
      <c r="E74" s="56">
        <v>611</v>
      </c>
      <c r="F74" s="148">
        <v>1541719</v>
      </c>
      <c r="G74" s="155">
        <v>1899128</v>
      </c>
      <c r="H74" s="142"/>
    </row>
    <row r="75" spans="1:8" s="13" customFormat="1" ht="15" customHeight="1">
      <c r="A75" s="4" t="s">
        <v>8</v>
      </c>
      <c r="B75" s="74" t="s">
        <v>133</v>
      </c>
      <c r="C75" s="108"/>
      <c r="D75" s="64"/>
      <c r="E75" s="56">
        <v>612</v>
      </c>
      <c r="F75" s="148">
        <v>5114400</v>
      </c>
      <c r="G75" s="155">
        <v>3189069</v>
      </c>
      <c r="H75" s="142"/>
    </row>
    <row r="76" spans="1:8" s="13" customFormat="1" ht="17.25" customHeight="1">
      <c r="A76" s="4" t="s">
        <v>8</v>
      </c>
      <c r="B76" s="74" t="s">
        <v>134</v>
      </c>
      <c r="C76" s="108"/>
      <c r="D76" s="64">
        <v>620</v>
      </c>
      <c r="E76" s="57">
        <v>620</v>
      </c>
      <c r="F76" s="149">
        <f>(F77+F78+F79+F80+F81+F82)</f>
        <v>3588900</v>
      </c>
      <c r="G76" s="154">
        <f>(G77+G78+G79+G80+G81+G82)</f>
        <v>3912461</v>
      </c>
      <c r="H76" s="142"/>
    </row>
    <row r="77" spans="1:8" s="13" customFormat="1" ht="25.5" customHeight="1">
      <c r="A77" s="4" t="s">
        <v>8</v>
      </c>
      <c r="B77" s="74" t="s">
        <v>135</v>
      </c>
      <c r="C77" s="107"/>
      <c r="D77" s="64">
        <v>621</v>
      </c>
      <c r="E77" s="56">
        <v>621</v>
      </c>
      <c r="F77" s="148">
        <f>2255577+84-16243</f>
        <v>2239418</v>
      </c>
      <c r="G77" s="155">
        <v>1986894</v>
      </c>
      <c r="H77" s="142"/>
    </row>
    <row r="78" spans="1:8" s="13" customFormat="1" ht="19.5" customHeight="1">
      <c r="A78" s="4" t="s">
        <v>8</v>
      </c>
      <c r="B78" s="74" t="s">
        <v>136</v>
      </c>
      <c r="C78" s="108"/>
      <c r="D78" s="64">
        <v>625</v>
      </c>
      <c r="E78" s="56">
        <v>622</v>
      </c>
      <c r="F78" s="148">
        <v>450057</v>
      </c>
      <c r="G78" s="155">
        <v>435045</v>
      </c>
      <c r="H78" s="142"/>
    </row>
    <row r="79" spans="1:8" s="13" customFormat="1" ht="27" customHeight="1">
      <c r="A79" s="4" t="s">
        <v>8</v>
      </c>
      <c r="B79" s="74" t="s">
        <v>137</v>
      </c>
      <c r="C79" s="108"/>
      <c r="D79" s="64">
        <v>622</v>
      </c>
      <c r="E79" s="56">
        <v>623</v>
      </c>
      <c r="F79" s="148">
        <v>89835</v>
      </c>
      <c r="G79" s="155">
        <v>254893</v>
      </c>
      <c r="H79" s="142"/>
    </row>
    <row r="80" spans="1:8" s="13" customFormat="1" ht="28.5" customHeight="1">
      <c r="A80" s="4" t="s">
        <v>8</v>
      </c>
      <c r="B80" s="74" t="s">
        <v>138</v>
      </c>
      <c r="C80" s="108"/>
      <c r="D80" s="64">
        <v>623</v>
      </c>
      <c r="E80" s="56">
        <v>624</v>
      </c>
      <c r="F80" s="148">
        <v>81092</v>
      </c>
      <c r="G80" s="155">
        <v>84291</v>
      </c>
      <c r="H80" s="142"/>
    </row>
    <row r="81" spans="1:8" s="13" customFormat="1" ht="18.75" customHeight="1">
      <c r="A81" s="4" t="s">
        <v>8</v>
      </c>
      <c r="B81" s="74" t="s">
        <v>139</v>
      </c>
      <c r="C81" s="108"/>
      <c r="D81" s="64">
        <v>624</v>
      </c>
      <c r="E81" s="56">
        <v>625</v>
      </c>
      <c r="F81" s="148">
        <v>161684</v>
      </c>
      <c r="G81" s="155">
        <v>689346</v>
      </c>
      <c r="H81" s="142"/>
    </row>
    <row r="82" spans="1:8" s="13" customFormat="1" ht="17.25" customHeight="1">
      <c r="A82" s="4" t="s">
        <v>8</v>
      </c>
      <c r="B82" s="74" t="s">
        <v>140</v>
      </c>
      <c r="C82" s="108"/>
      <c r="D82" s="64">
        <v>625</v>
      </c>
      <c r="E82" s="56">
        <v>626</v>
      </c>
      <c r="F82" s="148">
        <v>566814</v>
      </c>
      <c r="G82" s="155">
        <v>461992</v>
      </c>
      <c r="H82" s="142"/>
    </row>
    <row r="83" spans="1:8" s="13" customFormat="1" ht="29.25" customHeight="1">
      <c r="A83" s="4" t="s">
        <v>8</v>
      </c>
      <c r="B83" s="74" t="s">
        <v>141</v>
      </c>
      <c r="C83" s="108"/>
      <c r="D83" s="64">
        <v>630</v>
      </c>
      <c r="E83" s="56">
        <v>630</v>
      </c>
      <c r="F83" s="148">
        <v>13975</v>
      </c>
      <c r="G83" s="155">
        <v>383374</v>
      </c>
      <c r="H83" s="142"/>
    </row>
    <row r="84" spans="1:8" s="13" customFormat="1" ht="16.5" customHeight="1">
      <c r="A84" s="4" t="s">
        <v>8</v>
      </c>
      <c r="B84" s="74" t="s">
        <v>142</v>
      </c>
      <c r="C84" s="108"/>
      <c r="D84" s="64">
        <v>640</v>
      </c>
      <c r="E84" s="58">
        <v>640</v>
      </c>
      <c r="F84" s="148">
        <v>97398</v>
      </c>
      <c r="G84" s="155">
        <v>87929</v>
      </c>
      <c r="H84" s="142"/>
    </row>
    <row r="85" spans="1:8" s="13" customFormat="1" ht="15.75" customHeight="1">
      <c r="A85" s="4" t="s">
        <v>8</v>
      </c>
      <c r="B85" s="74" t="s">
        <v>143</v>
      </c>
      <c r="C85" s="108"/>
      <c r="D85" s="64">
        <v>650</v>
      </c>
      <c r="E85" s="58">
        <v>650</v>
      </c>
      <c r="F85" s="148">
        <f>1583470+27466</f>
        <v>1610936</v>
      </c>
      <c r="G85" s="155">
        <v>447831</v>
      </c>
      <c r="H85" s="142"/>
    </row>
    <row r="86" spans="1:8" s="13" customFormat="1" ht="15.75" customHeight="1" thickBot="1">
      <c r="A86" s="4" t="s">
        <v>8</v>
      </c>
      <c r="B86" s="74" t="s">
        <v>144</v>
      </c>
      <c r="C86" s="108"/>
      <c r="D86" s="64">
        <v>660</v>
      </c>
      <c r="E86" s="58">
        <v>660</v>
      </c>
      <c r="F86" s="148">
        <v>80835</v>
      </c>
      <c r="G86" s="155">
        <v>983</v>
      </c>
      <c r="H86" s="142"/>
    </row>
    <row r="87" spans="1:8" s="13" customFormat="1" ht="17.25" customHeight="1" thickBot="1">
      <c r="A87" s="4" t="s">
        <v>8</v>
      </c>
      <c r="B87" s="78" t="s">
        <v>145</v>
      </c>
      <c r="C87" s="112"/>
      <c r="D87" s="64">
        <v>690</v>
      </c>
      <c r="E87" s="59">
        <v>690</v>
      </c>
      <c r="F87" s="151">
        <f>(F73+F76+F83+F84+F85+F86)</f>
        <v>12048163</v>
      </c>
      <c r="G87" s="157">
        <f>(G73+G76+G83+G84+G85+G86)</f>
        <v>9920775</v>
      </c>
      <c r="H87" s="142"/>
    </row>
    <row r="88" spans="1:8" s="13" customFormat="1" ht="17.25" customHeight="1" thickBot="1">
      <c r="A88" s="4" t="s">
        <v>8</v>
      </c>
      <c r="B88" s="73" t="s">
        <v>146</v>
      </c>
      <c r="C88" s="104"/>
      <c r="D88" s="65">
        <v>700</v>
      </c>
      <c r="E88" s="61">
        <v>700</v>
      </c>
      <c r="F88" s="167">
        <f>(F66+F72+F87)</f>
        <v>37008676</v>
      </c>
      <c r="G88" s="172">
        <f>(G66+G72+G87)</f>
        <v>40258041</v>
      </c>
      <c r="H88" s="142"/>
    </row>
    <row r="89" spans="1:8" s="13" customFormat="1" ht="32.25" customHeight="1" thickBot="1">
      <c r="A89" s="4"/>
      <c r="B89" s="94"/>
      <c r="C89" s="113" t="s">
        <v>147</v>
      </c>
      <c r="D89" s="2"/>
      <c r="E89" s="2"/>
      <c r="F89" s="95"/>
      <c r="H89" s="142"/>
    </row>
    <row r="90" spans="1:8" s="13" customFormat="1" ht="37.5" customHeight="1">
      <c r="A90" s="4"/>
      <c r="B90" s="290"/>
      <c r="C90" s="291" t="s">
        <v>79</v>
      </c>
      <c r="D90" s="292" t="s">
        <v>80</v>
      </c>
      <c r="E90" s="293" t="s">
        <v>81</v>
      </c>
      <c r="F90" s="235" t="s">
        <v>82</v>
      </c>
      <c r="G90" s="294" t="s">
        <v>83</v>
      </c>
      <c r="H90" s="142"/>
    </row>
    <row r="91" spans="1:8" s="13" customFormat="1" ht="18.75" customHeight="1" thickBot="1">
      <c r="A91" s="4" t="s">
        <v>12</v>
      </c>
      <c r="B91" s="128">
        <v>1</v>
      </c>
      <c r="C91" s="124" t="s">
        <v>10</v>
      </c>
      <c r="D91" s="129">
        <v>2</v>
      </c>
      <c r="E91" s="125" t="s">
        <v>11</v>
      </c>
      <c r="F91" s="130">
        <v>3</v>
      </c>
      <c r="G91" s="122">
        <v>4</v>
      </c>
      <c r="H91" s="142"/>
    </row>
    <row r="92" spans="1:8" s="13" customFormat="1" ht="21" customHeight="1">
      <c r="A92" s="4" t="s">
        <v>8</v>
      </c>
      <c r="B92" s="68" t="s">
        <v>148</v>
      </c>
      <c r="C92" s="103"/>
      <c r="D92" s="133">
        <v>910</v>
      </c>
      <c r="E92" s="134">
        <v>901</v>
      </c>
      <c r="F92" s="91">
        <f>1931038+34556-22</f>
        <v>1965572</v>
      </c>
      <c r="G92" s="91">
        <v>2190453</v>
      </c>
      <c r="H92" s="142"/>
    </row>
    <row r="93" spans="1:8" s="13" customFormat="1" ht="21" customHeight="1">
      <c r="A93" s="4" t="s">
        <v>8</v>
      </c>
      <c r="B93" s="67" t="s">
        <v>149</v>
      </c>
      <c r="C93" s="108"/>
      <c r="D93" s="133">
        <v>911</v>
      </c>
      <c r="E93" s="135">
        <v>911</v>
      </c>
      <c r="F93" s="92">
        <f>838356+34555-21</f>
        <v>872890</v>
      </c>
      <c r="G93" s="92">
        <v>749140</v>
      </c>
      <c r="H93" s="142"/>
    </row>
    <row r="94" spans="1:8" s="13" customFormat="1" ht="31.5" customHeight="1">
      <c r="A94" s="4" t="s">
        <v>8</v>
      </c>
      <c r="B94" s="67" t="s">
        <v>150</v>
      </c>
      <c r="C94" s="108"/>
      <c r="D94" s="136">
        <v>920</v>
      </c>
      <c r="E94" s="135">
        <v>902</v>
      </c>
      <c r="F94" s="92">
        <f>66798-24502</f>
        <v>42296</v>
      </c>
      <c r="G94" s="92">
        <v>48347</v>
      </c>
      <c r="H94" s="142"/>
    </row>
    <row r="95" spans="1:8" s="13" customFormat="1" ht="18" customHeight="1">
      <c r="A95" s="4" t="s">
        <v>8</v>
      </c>
      <c r="B95" s="67" t="s">
        <v>151</v>
      </c>
      <c r="C95" s="108"/>
      <c r="D95" s="133">
        <v>930</v>
      </c>
      <c r="E95" s="135">
        <v>903</v>
      </c>
      <c r="F95" s="92">
        <v>12555</v>
      </c>
      <c r="G95" s="92">
        <v>6892</v>
      </c>
      <c r="H95" s="142"/>
    </row>
    <row r="96" spans="1:8" s="13" customFormat="1" ht="31.5" customHeight="1">
      <c r="A96" s="4" t="s">
        <v>8</v>
      </c>
      <c r="B96" s="67" t="s">
        <v>152</v>
      </c>
      <c r="C96" s="108"/>
      <c r="D96" s="133">
        <v>940</v>
      </c>
      <c r="E96" s="135">
        <v>904</v>
      </c>
      <c r="F96" s="92">
        <v>598260</v>
      </c>
      <c r="G96" s="92">
        <v>580275</v>
      </c>
      <c r="H96" s="142"/>
    </row>
    <row r="97" spans="1:8" s="13" customFormat="1" ht="26.25" customHeight="1">
      <c r="A97" s="4" t="s">
        <v>8</v>
      </c>
      <c r="B97" s="67" t="s">
        <v>153</v>
      </c>
      <c r="C97" s="108"/>
      <c r="D97" s="133">
        <v>950</v>
      </c>
      <c r="E97" s="135">
        <v>905</v>
      </c>
      <c r="F97" s="92">
        <v>10698</v>
      </c>
      <c r="G97" s="92">
        <v>114432</v>
      </c>
      <c r="H97" s="142"/>
    </row>
    <row r="98" spans="1:8" s="13" customFormat="1" ht="30.75" customHeight="1">
      <c r="A98" s="4" t="s">
        <v>8</v>
      </c>
      <c r="B98" s="67" t="s">
        <v>154</v>
      </c>
      <c r="C98" s="108"/>
      <c r="D98" s="133">
        <v>960</v>
      </c>
      <c r="E98" s="135">
        <v>906</v>
      </c>
      <c r="F98" s="92">
        <v>2893486</v>
      </c>
      <c r="G98" s="92">
        <v>2559035</v>
      </c>
      <c r="H98" s="142"/>
    </row>
    <row r="99" spans="1:8" s="13" customFormat="1" ht="15.75" customHeight="1">
      <c r="A99" s="4" t="s">
        <v>8</v>
      </c>
      <c r="B99" s="67" t="s">
        <v>155</v>
      </c>
      <c r="C99" s="108"/>
      <c r="D99" s="133">
        <v>970</v>
      </c>
      <c r="E99" s="135">
        <v>907</v>
      </c>
      <c r="F99" s="92">
        <v>2858</v>
      </c>
      <c r="G99" s="92">
        <v>1947</v>
      </c>
      <c r="H99" s="142"/>
    </row>
    <row r="100" spans="1:8" s="13" customFormat="1" ht="28.5" customHeight="1">
      <c r="A100" s="4" t="s">
        <v>8</v>
      </c>
      <c r="B100" s="67" t="s">
        <v>156</v>
      </c>
      <c r="C100" s="108"/>
      <c r="D100" s="133">
        <v>980</v>
      </c>
      <c r="E100" s="135">
        <v>908</v>
      </c>
      <c r="F100" s="92">
        <v>0</v>
      </c>
      <c r="G100" s="92"/>
      <c r="H100" s="142"/>
    </row>
    <row r="101" spans="1:8" s="13" customFormat="1" ht="18.75" customHeight="1" thickBot="1">
      <c r="A101" s="4" t="s">
        <v>8</v>
      </c>
      <c r="B101" s="69" t="s">
        <v>157</v>
      </c>
      <c r="C101" s="114"/>
      <c r="D101" s="137"/>
      <c r="E101" s="138">
        <v>909</v>
      </c>
      <c r="F101" s="93">
        <v>368711</v>
      </c>
      <c r="G101" s="93">
        <v>403208</v>
      </c>
      <c r="H101" s="142"/>
    </row>
    <row r="102" spans="1:8" s="13" customFormat="1" ht="22.5" customHeight="1" thickBot="1">
      <c r="A102" s="4"/>
      <c r="B102" s="44"/>
      <c r="C102" s="115" t="s">
        <v>158</v>
      </c>
      <c r="D102" s="45"/>
      <c r="E102" s="46"/>
      <c r="F102" s="46"/>
      <c r="H102" s="142"/>
    </row>
    <row r="103" spans="1:8" s="13" customFormat="1" ht="35.25" customHeight="1">
      <c r="A103" s="4"/>
      <c r="B103" s="290"/>
      <c r="C103" s="291" t="s">
        <v>79</v>
      </c>
      <c r="D103" s="292" t="s">
        <v>80</v>
      </c>
      <c r="E103" s="293" t="s">
        <v>81</v>
      </c>
      <c r="F103" s="235" t="s">
        <v>82</v>
      </c>
      <c r="G103" s="294" t="s">
        <v>83</v>
      </c>
      <c r="H103" s="142"/>
    </row>
    <row r="104" spans="1:8" s="13" customFormat="1" ht="15.75" customHeight="1" thickBot="1">
      <c r="A104" s="4" t="s">
        <v>12</v>
      </c>
      <c r="B104" s="128">
        <v>1</v>
      </c>
      <c r="C104" s="124" t="s">
        <v>10</v>
      </c>
      <c r="D104" s="131">
        <v>2</v>
      </c>
      <c r="E104" s="132" t="s">
        <v>11</v>
      </c>
      <c r="F104" s="130">
        <v>3</v>
      </c>
      <c r="G104" s="122">
        <v>4</v>
      </c>
      <c r="H104" s="142"/>
    </row>
    <row r="105" spans="1:8" s="13" customFormat="1" ht="18.75" customHeight="1" thickBot="1">
      <c r="A105" s="4" t="s">
        <v>8</v>
      </c>
      <c r="B105" s="87" t="s">
        <v>159</v>
      </c>
      <c r="C105" s="116"/>
      <c r="D105" s="66"/>
      <c r="E105" s="88">
        <v>1000</v>
      </c>
      <c r="F105" s="151">
        <f>(F19+F20+F21+F22+F23+F28+F29+F34+F41+F44+F48+F52+F53+F54-F67-F70-F71-F73-F76-F83-F85-F86)</f>
        <v>14515813</v>
      </c>
      <c r="G105" s="157">
        <f>(G19+G20+G21+G22+G23+G28+G29+G34+G41+G44+G48+G52+G53+G54-G67-G70-G71-G73-G76-G83-G85-G86)</f>
        <v>16501766</v>
      </c>
      <c r="H105" s="142"/>
    </row>
    <row r="106" spans="2:6" ht="15.75" customHeight="1">
      <c r="B106" s="10"/>
      <c r="C106" s="10"/>
      <c r="D106" s="35"/>
      <c r="E106" s="10"/>
      <c r="F106" s="10"/>
    </row>
    <row r="107" spans="2:6" ht="15.75" customHeight="1">
      <c r="B107" s="10"/>
      <c r="C107" s="10"/>
      <c r="D107" s="35"/>
      <c r="E107" s="10"/>
      <c r="F107" s="10"/>
    </row>
    <row r="108" spans="2:6" ht="15.75" customHeight="1">
      <c r="B108" s="10"/>
      <c r="C108" s="10"/>
      <c r="D108" s="35"/>
      <c r="E108" s="10"/>
      <c r="F108" s="10"/>
    </row>
    <row r="109" spans="2:6" ht="15.75" customHeight="1">
      <c r="B109" s="10"/>
      <c r="C109" s="10"/>
      <c r="D109" s="35"/>
      <c r="E109" s="10"/>
      <c r="F109" s="10"/>
    </row>
    <row r="110" spans="2:6" ht="15.75" customHeight="1">
      <c r="B110" s="10"/>
      <c r="C110" s="10"/>
      <c r="D110" s="35"/>
      <c r="E110" s="10"/>
      <c r="F110" s="10"/>
    </row>
    <row r="111" spans="2:8" s="1" customFormat="1" ht="12.75">
      <c r="B111" s="79"/>
      <c r="C111" s="80"/>
      <c r="D111" s="27"/>
      <c r="E111" s="27"/>
      <c r="F111" s="10"/>
      <c r="G111" s="81"/>
      <c r="H111" s="146"/>
    </row>
    <row r="112" spans="2:8" s="13" customFormat="1" ht="12.75">
      <c r="B112" s="297" t="s">
        <v>160</v>
      </c>
      <c r="C112" s="83"/>
      <c r="D112" s="297" t="s">
        <v>161</v>
      </c>
      <c r="E112" s="83"/>
      <c r="F112" s="83"/>
      <c r="G112" s="83"/>
      <c r="H112" s="142"/>
    </row>
    <row r="113" spans="2:8" s="13" customFormat="1" ht="12.75" customHeight="1">
      <c r="B113" s="317" t="s">
        <v>162</v>
      </c>
      <c r="C113" s="318"/>
      <c r="D113" s="317" t="s">
        <v>163</v>
      </c>
      <c r="E113" s="318"/>
      <c r="F113" s="318"/>
      <c r="G113" s="84"/>
      <c r="H113" s="142"/>
    </row>
    <row r="114" spans="2:8" s="13" customFormat="1" ht="12.75">
      <c r="B114" s="86"/>
      <c r="C114" s="15"/>
      <c r="D114" s="86"/>
      <c r="E114" s="15"/>
      <c r="F114" s="15"/>
      <c r="G114" s="84"/>
      <c r="H114" s="142"/>
    </row>
    <row r="115" spans="2:7" ht="12.75" customHeight="1">
      <c r="B115" s="315" t="s">
        <v>164</v>
      </c>
      <c r="C115" s="315"/>
      <c r="D115" s="85"/>
      <c r="E115" s="85"/>
      <c r="F115" s="82"/>
      <c r="G115" s="82"/>
    </row>
    <row r="116" ht="12.75">
      <c r="D116"/>
    </row>
    <row r="117" ht="12" customHeight="1">
      <c r="D117" s="11"/>
    </row>
    <row r="118" ht="12.75">
      <c r="D118" s="11"/>
    </row>
    <row r="119" ht="12.75">
      <c r="D119" s="12"/>
    </row>
  </sheetData>
  <sheetProtection/>
  <mergeCells count="11">
    <mergeCell ref="B5:E5"/>
    <mergeCell ref="C7:D7"/>
    <mergeCell ref="C8:E8"/>
    <mergeCell ref="C9:E9"/>
    <mergeCell ref="B115:C115"/>
    <mergeCell ref="C10:E10"/>
    <mergeCell ref="D113:F113"/>
    <mergeCell ref="B113:C113"/>
    <mergeCell ref="C12:D12"/>
    <mergeCell ref="C11:E11"/>
    <mergeCell ref="C13:F13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0" max="255" man="1"/>
    <brk id="56" min="1" max="6" man="1"/>
    <brk id="88" min="1" max="6" man="1"/>
    <brk id="1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H57"/>
  <sheetViews>
    <sheetView showZeros="0" zoomScaleSheetLayoutView="70" workbookViewId="0" topLeftCell="B1">
      <selection activeCell="E4" sqref="E4"/>
    </sheetView>
  </sheetViews>
  <sheetFormatPr defaultColWidth="9.00390625" defaultRowHeight="12.75"/>
  <cols>
    <col min="1" max="1" width="4.00390625" style="0" hidden="1" customWidth="1"/>
    <col min="2" max="2" width="28.375" style="280" customWidth="1"/>
    <col min="3" max="3" width="8.00390625" style="0" customWidth="1"/>
    <col min="4" max="4" width="8.375" style="258" customWidth="1"/>
    <col min="5" max="5" width="13.75390625" style="258" customWidth="1"/>
    <col min="6" max="6" width="14.375" style="258" customWidth="1"/>
    <col min="7" max="7" width="14.25390625" style="258" customWidth="1"/>
    <col min="8" max="8" width="12.375" style="0" customWidth="1"/>
  </cols>
  <sheetData>
    <row r="1" spans="2:7" ht="12.75">
      <c r="B1" s="30"/>
      <c r="C1" s="31"/>
      <c r="D1" s="30"/>
      <c r="E1" s="23"/>
      <c r="F1" s="174"/>
      <c r="G1" s="175"/>
    </row>
    <row r="2" spans="1:7" ht="12.75">
      <c r="A2" s="4"/>
      <c r="B2" s="176"/>
      <c r="C2" s="177"/>
      <c r="D2" s="174"/>
      <c r="E2" s="23"/>
      <c r="F2" s="139"/>
      <c r="G2" s="178"/>
    </row>
    <row r="3" spans="2:7" ht="16.5" thickBot="1">
      <c r="B3" s="179"/>
      <c r="C3" s="180" t="s">
        <v>165</v>
      </c>
      <c r="D3" s="181"/>
      <c r="E3" s="8"/>
      <c r="F3" s="48"/>
      <c r="G3" s="289" t="s">
        <v>74</v>
      </c>
    </row>
    <row r="4" spans="1:7" ht="33.75">
      <c r="A4" s="13"/>
      <c r="B4" s="4"/>
      <c r="C4" s="4"/>
      <c r="D4" s="8"/>
      <c r="E4" s="16"/>
      <c r="F4" s="287" t="s">
        <v>169</v>
      </c>
      <c r="G4" s="17" t="s">
        <v>24</v>
      </c>
    </row>
    <row r="5" spans="1:7" ht="23.25">
      <c r="A5" s="9"/>
      <c r="B5" s="281" t="s">
        <v>166</v>
      </c>
      <c r="C5" s="330" t="s">
        <v>204</v>
      </c>
      <c r="D5" s="330"/>
      <c r="E5" s="330"/>
      <c r="F5" s="287" t="s">
        <v>68</v>
      </c>
      <c r="G5" s="36" t="s">
        <v>23</v>
      </c>
    </row>
    <row r="6" spans="1:7" ht="45" customHeight="1">
      <c r="A6" s="4"/>
      <c r="B6" s="18" t="s">
        <v>56</v>
      </c>
      <c r="C6" s="283" t="s">
        <v>62</v>
      </c>
      <c r="D6" s="283"/>
      <c r="E6" s="283"/>
      <c r="F6" s="287" t="s">
        <v>69</v>
      </c>
      <c r="G6" s="37" t="s">
        <v>20</v>
      </c>
    </row>
    <row r="7" spans="1:7" ht="30" customHeight="1">
      <c r="A7" s="19"/>
      <c r="B7" s="70" t="s">
        <v>57</v>
      </c>
      <c r="C7" s="332">
        <v>5407127828</v>
      </c>
      <c r="D7" s="333"/>
      <c r="E7" s="333"/>
      <c r="F7" s="288" t="s">
        <v>70</v>
      </c>
      <c r="G7" s="38" t="s">
        <v>19</v>
      </c>
    </row>
    <row r="8" spans="1:7" ht="45">
      <c r="A8" s="13"/>
      <c r="B8" s="20" t="s">
        <v>58</v>
      </c>
      <c r="C8" s="331" t="s">
        <v>63</v>
      </c>
      <c r="D8" s="331"/>
      <c r="E8" s="331"/>
      <c r="F8" s="287" t="s">
        <v>71</v>
      </c>
      <c r="G8" s="38" t="s">
        <v>21</v>
      </c>
    </row>
    <row r="9" spans="1:7" ht="78.75">
      <c r="A9" s="13"/>
      <c r="B9" s="70" t="s">
        <v>167</v>
      </c>
      <c r="C9" s="331" t="s">
        <v>64</v>
      </c>
      <c r="D9" s="331"/>
      <c r="E9" s="282"/>
      <c r="F9" s="287" t="s">
        <v>72</v>
      </c>
      <c r="G9" s="37" t="s">
        <v>22</v>
      </c>
    </row>
    <row r="10" spans="1:7" ht="45.75" thickBot="1">
      <c r="A10" s="13"/>
      <c r="B10" s="20" t="s">
        <v>168</v>
      </c>
      <c r="C10" s="319" t="s">
        <v>65</v>
      </c>
      <c r="D10" s="319"/>
      <c r="E10" s="298"/>
      <c r="F10" s="287" t="s">
        <v>73</v>
      </c>
      <c r="G10" s="22" t="s">
        <v>4</v>
      </c>
    </row>
    <row r="11" spans="1:7" ht="18.75" customHeight="1">
      <c r="A11" s="13"/>
      <c r="B11" s="20"/>
      <c r="C11" s="141"/>
      <c r="D11" s="141"/>
      <c r="E11" s="21"/>
      <c r="F11" s="21"/>
      <c r="G11" s="182"/>
    </row>
    <row r="12" spans="1:7" ht="9.75" customHeight="1" thickBot="1">
      <c r="A12" s="1"/>
      <c r="B12" s="1"/>
      <c r="C12" s="1"/>
      <c r="D12" s="1"/>
      <c r="E12" s="23"/>
      <c r="F12" s="23"/>
      <c r="G12" s="23"/>
    </row>
    <row r="13" spans="1:8" ht="49.5" customHeight="1">
      <c r="A13" s="183"/>
      <c r="B13" s="299" t="s">
        <v>170</v>
      </c>
      <c r="C13" s="291" t="s">
        <v>79</v>
      </c>
      <c r="D13" s="300" t="s">
        <v>80</v>
      </c>
      <c r="E13" s="301" t="s">
        <v>81</v>
      </c>
      <c r="F13" s="235" t="s">
        <v>171</v>
      </c>
      <c r="G13" s="235" t="s">
        <v>172</v>
      </c>
      <c r="H13" s="184"/>
    </row>
    <row r="14" spans="1:8" ht="12.75" customHeight="1" thickBot="1">
      <c r="A14" s="185" t="s">
        <v>12</v>
      </c>
      <c r="B14" s="186">
        <v>1</v>
      </c>
      <c r="C14" s="187" t="s">
        <v>10</v>
      </c>
      <c r="D14" s="188">
        <v>2</v>
      </c>
      <c r="E14" s="188" t="s">
        <v>11</v>
      </c>
      <c r="F14" s="189">
        <v>3</v>
      </c>
      <c r="G14" s="190">
        <v>4</v>
      </c>
      <c r="H14" s="32"/>
    </row>
    <row r="15" spans="1:8" ht="95.25" customHeight="1">
      <c r="A15" s="185" t="s">
        <v>8</v>
      </c>
      <c r="B15" s="191" t="s">
        <v>173</v>
      </c>
      <c r="C15" s="192"/>
      <c r="D15" s="193" t="s">
        <v>25</v>
      </c>
      <c r="E15" s="194" t="s">
        <v>25</v>
      </c>
      <c r="F15" s="195">
        <v>20482262</v>
      </c>
      <c r="G15" s="195">
        <v>19431544</v>
      </c>
      <c r="H15" s="196"/>
    </row>
    <row r="16" spans="1:8" ht="22.5" customHeight="1">
      <c r="A16" s="185" t="s">
        <v>8</v>
      </c>
      <c r="B16" s="205" t="s">
        <v>174</v>
      </c>
      <c r="C16" s="198"/>
      <c r="D16" s="199"/>
      <c r="E16" s="200" t="s">
        <v>26</v>
      </c>
      <c r="F16" s="201">
        <v>19397026</v>
      </c>
      <c r="G16" s="201">
        <v>18554896</v>
      </c>
      <c r="H16" s="196"/>
    </row>
    <row r="17" spans="1:8" ht="23.25" customHeight="1">
      <c r="A17" s="185" t="s">
        <v>8</v>
      </c>
      <c r="B17" s="202" t="s">
        <v>175</v>
      </c>
      <c r="C17" s="198"/>
      <c r="D17" s="199" t="s">
        <v>27</v>
      </c>
      <c r="E17" s="200" t="s">
        <v>27</v>
      </c>
      <c r="F17" s="203">
        <v>16298369</v>
      </c>
      <c r="G17" s="203">
        <v>14674736</v>
      </c>
      <c r="H17" s="204"/>
    </row>
    <row r="18" spans="1:8" ht="11.25" customHeight="1">
      <c r="A18" s="185" t="s">
        <v>8</v>
      </c>
      <c r="B18" s="205" t="s">
        <v>176</v>
      </c>
      <c r="C18" s="198"/>
      <c r="D18" s="199"/>
      <c r="E18" s="200" t="s">
        <v>28</v>
      </c>
      <c r="F18" s="203">
        <v>15814649</v>
      </c>
      <c r="G18" s="203">
        <v>14208907</v>
      </c>
      <c r="H18" s="196"/>
    </row>
    <row r="19" spans="1:8" ht="24" customHeight="1">
      <c r="A19" s="185" t="s">
        <v>8</v>
      </c>
      <c r="B19" s="206" t="s">
        <v>177</v>
      </c>
      <c r="C19" s="207"/>
      <c r="D19" s="199" t="s">
        <v>29</v>
      </c>
      <c r="E19" s="208" t="s">
        <v>29</v>
      </c>
      <c r="F19" s="209">
        <f>SUM(F15-F17)</f>
        <v>4183893</v>
      </c>
      <c r="G19" s="210">
        <f>SUM(G15-G17)</f>
        <v>4756808</v>
      </c>
      <c r="H19" s="211"/>
    </row>
    <row r="20" spans="1:8" ht="36.75" customHeight="1">
      <c r="A20" s="185" t="s">
        <v>8</v>
      </c>
      <c r="B20" s="212" t="s">
        <v>178</v>
      </c>
      <c r="C20" s="213"/>
      <c r="D20" s="199" t="s">
        <v>30</v>
      </c>
      <c r="E20" s="200" t="s">
        <v>30</v>
      </c>
      <c r="F20" s="201">
        <v>52639</v>
      </c>
      <c r="G20" s="201">
        <v>22495</v>
      </c>
      <c r="H20" s="196"/>
    </row>
    <row r="21" spans="1:8" ht="12.75">
      <c r="A21" s="185" t="s">
        <v>8</v>
      </c>
      <c r="B21" s="202" t="s">
        <v>179</v>
      </c>
      <c r="C21" s="198"/>
      <c r="D21" s="199" t="s">
        <v>31</v>
      </c>
      <c r="E21" s="200" t="s">
        <v>31</v>
      </c>
      <c r="F21" s="203">
        <v>992776</v>
      </c>
      <c r="G21" s="203">
        <v>919805</v>
      </c>
      <c r="H21" s="204"/>
    </row>
    <row r="22" spans="1:8" ht="22.5" customHeight="1">
      <c r="A22" s="185" t="s">
        <v>8</v>
      </c>
      <c r="B22" s="202" t="s">
        <v>180</v>
      </c>
      <c r="C22" s="198"/>
      <c r="D22" s="199" t="s">
        <v>32</v>
      </c>
      <c r="E22" s="200" t="s">
        <v>32</v>
      </c>
      <c r="F22" s="201">
        <v>662398</v>
      </c>
      <c r="G22" s="201">
        <v>686733</v>
      </c>
      <c r="H22" s="196"/>
    </row>
    <row r="23" spans="1:8" ht="14.25" customHeight="1">
      <c r="A23" s="185" t="s">
        <v>8</v>
      </c>
      <c r="B23" s="202" t="s">
        <v>181</v>
      </c>
      <c r="C23" s="198"/>
      <c r="D23" s="199" t="s">
        <v>33</v>
      </c>
      <c r="E23" s="200" t="s">
        <v>33</v>
      </c>
      <c r="F23" s="201">
        <v>1351319</v>
      </c>
      <c r="G23" s="201">
        <f>(730827+37744)</f>
        <v>768571</v>
      </c>
      <c r="H23" s="196"/>
    </row>
    <row r="24" spans="1:8" ht="36.75" customHeight="1">
      <c r="A24" s="185" t="s">
        <v>8</v>
      </c>
      <c r="B24" s="302" t="s">
        <v>182</v>
      </c>
      <c r="C24" s="198"/>
      <c r="D24" s="199"/>
      <c r="E24" s="214" t="s">
        <v>34</v>
      </c>
      <c r="F24" s="201">
        <v>453560</v>
      </c>
      <c r="G24" s="201">
        <v>306749</v>
      </c>
      <c r="H24" s="196"/>
    </row>
    <row r="25" spans="1:8" ht="12.75">
      <c r="A25" s="185" t="s">
        <v>8</v>
      </c>
      <c r="B25" s="215" t="s">
        <v>183</v>
      </c>
      <c r="C25" s="216"/>
      <c r="D25" s="199" t="s">
        <v>35</v>
      </c>
      <c r="E25" s="200">
        <v>100</v>
      </c>
      <c r="F25" s="203">
        <v>1799247</v>
      </c>
      <c r="G25" s="203">
        <v>1254892</v>
      </c>
      <c r="H25" s="204"/>
    </row>
    <row r="26" spans="1:8" ht="36" customHeight="1">
      <c r="A26" s="185" t="s">
        <v>8</v>
      </c>
      <c r="B26" s="303" t="s">
        <v>184</v>
      </c>
      <c r="C26" s="213"/>
      <c r="D26" s="199" t="s">
        <v>36</v>
      </c>
      <c r="E26" s="208" t="s">
        <v>36</v>
      </c>
      <c r="F26" s="209">
        <f>SUM(F19+F20-F21+F22+F23-F25)</f>
        <v>3458226</v>
      </c>
      <c r="G26" s="210">
        <f>SUM(G19+G20-G21+G22+G23-G25)</f>
        <v>4059910</v>
      </c>
      <c r="H26" s="211"/>
    </row>
    <row r="27" spans="1:8" ht="36" customHeight="1">
      <c r="A27" s="185" t="s">
        <v>8</v>
      </c>
      <c r="B27" s="303" t="s">
        <v>185</v>
      </c>
      <c r="C27" s="213"/>
      <c r="D27" s="199"/>
      <c r="E27" s="217">
        <v>150</v>
      </c>
      <c r="F27" s="218">
        <f>SUM(F28+F29+F30+F31)</f>
        <v>-772029</v>
      </c>
      <c r="G27" s="219">
        <f>SUM(G28+G29+G30+G31)</f>
        <v>-992751</v>
      </c>
      <c r="H27" s="204"/>
    </row>
    <row r="28" spans="1:8" ht="24" customHeight="1">
      <c r="A28" s="185" t="s">
        <v>8</v>
      </c>
      <c r="B28" s="304" t="s">
        <v>128</v>
      </c>
      <c r="C28" s="198"/>
      <c r="D28" s="199" t="s">
        <v>37</v>
      </c>
      <c r="E28" s="220" t="s">
        <v>38</v>
      </c>
      <c r="F28" s="221">
        <v>-28449</v>
      </c>
      <c r="G28" s="201">
        <v>15137</v>
      </c>
      <c r="H28" s="204"/>
    </row>
    <row r="29" spans="1:8" ht="14.25" customHeight="1">
      <c r="A29" s="185" t="s">
        <v>8</v>
      </c>
      <c r="B29" s="202" t="s">
        <v>93</v>
      </c>
      <c r="C29" s="198"/>
      <c r="D29" s="199" t="s">
        <v>39</v>
      </c>
      <c r="E29" s="220" t="s">
        <v>40</v>
      </c>
      <c r="F29" s="221">
        <v>-320681</v>
      </c>
      <c r="G29" s="222">
        <v>-278003</v>
      </c>
      <c r="H29" s="204"/>
    </row>
    <row r="30" spans="1:8" ht="15" customHeight="1">
      <c r="A30" s="185" t="s">
        <v>8</v>
      </c>
      <c r="B30" s="305" t="s">
        <v>186</v>
      </c>
      <c r="C30" s="198"/>
      <c r="D30" s="199" t="s">
        <v>41</v>
      </c>
      <c r="E30" s="220" t="s">
        <v>42</v>
      </c>
      <c r="F30" s="221">
        <v>-453822</v>
      </c>
      <c r="G30" s="222">
        <v>-734497</v>
      </c>
      <c r="H30" s="204"/>
    </row>
    <row r="31" spans="1:8" ht="36" customHeight="1">
      <c r="A31" s="185" t="s">
        <v>8</v>
      </c>
      <c r="B31" s="202" t="s">
        <v>187</v>
      </c>
      <c r="C31" s="198"/>
      <c r="D31" s="199" t="s">
        <v>38</v>
      </c>
      <c r="E31" s="220" t="s">
        <v>43</v>
      </c>
      <c r="F31" s="221">
        <v>30923</v>
      </c>
      <c r="G31" s="222">
        <v>4612</v>
      </c>
      <c r="H31" s="204"/>
    </row>
    <row r="32" spans="1:8" ht="33.75" customHeight="1">
      <c r="A32" s="185" t="s">
        <v>8</v>
      </c>
      <c r="B32" s="223" t="s">
        <v>188</v>
      </c>
      <c r="C32" s="224"/>
      <c r="D32" s="225" t="s">
        <v>44</v>
      </c>
      <c r="E32" s="226">
        <v>190</v>
      </c>
      <c r="F32" s="209">
        <f>SUM(F26+F27)</f>
        <v>2686197</v>
      </c>
      <c r="G32" s="210">
        <f>SUM(G26+G27)</f>
        <v>3067159</v>
      </c>
      <c r="H32" s="211"/>
    </row>
    <row r="33" spans="1:8" ht="40.5" customHeight="1">
      <c r="A33" s="185" t="s">
        <v>8</v>
      </c>
      <c r="B33" s="303" t="s">
        <v>189</v>
      </c>
      <c r="C33" s="213"/>
      <c r="D33" s="199"/>
      <c r="E33" s="56">
        <v>201</v>
      </c>
      <c r="F33" s="227">
        <v>829974</v>
      </c>
      <c r="G33" s="227">
        <v>974379</v>
      </c>
      <c r="H33" s="211"/>
    </row>
    <row r="34" spans="1:8" ht="25.5" customHeight="1">
      <c r="A34" s="185" t="s">
        <v>8</v>
      </c>
      <c r="B34" s="304" t="s">
        <v>190</v>
      </c>
      <c r="C34" s="198"/>
      <c r="D34" s="199" t="s">
        <v>45</v>
      </c>
      <c r="E34" s="56">
        <v>202</v>
      </c>
      <c r="F34" s="203">
        <v>153898</v>
      </c>
      <c r="G34" s="203">
        <v>264145</v>
      </c>
      <c r="H34" s="211"/>
    </row>
    <row r="35" spans="1:8" ht="20.25" customHeight="1" thickBot="1">
      <c r="A35" s="185" t="s">
        <v>8</v>
      </c>
      <c r="B35" s="306" t="s">
        <v>191</v>
      </c>
      <c r="C35" s="228"/>
      <c r="D35" s="229" t="s">
        <v>45</v>
      </c>
      <c r="E35" s="230">
        <v>203</v>
      </c>
      <c r="F35" s="231">
        <v>211843</v>
      </c>
      <c r="G35" s="231">
        <v>245773</v>
      </c>
      <c r="H35" s="211"/>
    </row>
    <row r="36" spans="2:7" ht="14.25" customHeight="1" thickBot="1">
      <c r="B36" s="173"/>
      <c r="C36" s="2"/>
      <c r="D36" s="232"/>
      <c r="E36" s="233"/>
      <c r="F36" s="233"/>
      <c r="G36" s="233"/>
    </row>
    <row r="37" spans="1:8" ht="52.5" customHeight="1">
      <c r="A37" s="183"/>
      <c r="B37" s="234" t="s">
        <v>170</v>
      </c>
      <c r="C37" s="291" t="s">
        <v>79</v>
      </c>
      <c r="D37" s="307" t="s">
        <v>80</v>
      </c>
      <c r="E37" s="308" t="s">
        <v>81</v>
      </c>
      <c r="F37" s="235" t="s">
        <v>171</v>
      </c>
      <c r="G37" s="236" t="s">
        <v>172</v>
      </c>
      <c r="H37" s="237"/>
    </row>
    <row r="38" spans="1:8" ht="17.25" customHeight="1" thickBot="1">
      <c r="A38" s="185"/>
      <c r="B38" s="128">
        <v>1</v>
      </c>
      <c r="C38" s="238" t="s">
        <v>10</v>
      </c>
      <c r="D38" s="238">
        <v>2</v>
      </c>
      <c r="E38" s="239" t="s">
        <v>11</v>
      </c>
      <c r="F38" s="240">
        <v>3</v>
      </c>
      <c r="G38" s="241">
        <v>4</v>
      </c>
      <c r="H38" s="242"/>
    </row>
    <row r="39" spans="2:8" ht="27" customHeight="1">
      <c r="B39" s="197" t="s">
        <v>192</v>
      </c>
      <c r="C39" s="198"/>
      <c r="D39" s="243"/>
      <c r="E39" s="244">
        <v>301</v>
      </c>
      <c r="F39" s="245" t="s">
        <v>46</v>
      </c>
      <c r="G39" s="246" t="s">
        <v>46</v>
      </c>
      <c r="H39" s="247"/>
    </row>
    <row r="40" spans="2:8" ht="30.75" customHeight="1" thickBot="1">
      <c r="B40" s="248" t="s">
        <v>193</v>
      </c>
      <c r="C40" s="228"/>
      <c r="D40" s="249"/>
      <c r="E40" s="250">
        <v>302</v>
      </c>
      <c r="F40" s="251" t="s">
        <v>46</v>
      </c>
      <c r="G40" s="252" t="s">
        <v>46</v>
      </c>
      <c r="H40" s="247"/>
    </row>
    <row r="41" spans="2:8" ht="17.25" customHeight="1">
      <c r="B41" s="176" t="s">
        <v>194</v>
      </c>
      <c r="D41"/>
      <c r="E41" s="253"/>
      <c r="F41" s="253"/>
      <c r="G41" s="253"/>
      <c r="H41" s="2"/>
    </row>
    <row r="42" spans="1:8" ht="15.75">
      <c r="A42" s="2"/>
      <c r="B42" s="254"/>
      <c r="C42" s="2"/>
      <c r="D42" s="255"/>
      <c r="E42" s="256"/>
      <c r="F42" s="256"/>
      <c r="G42" s="256"/>
      <c r="H42" s="2"/>
    </row>
    <row r="43" spans="2:8" ht="16.5" thickBot="1">
      <c r="B43" s="257" t="s">
        <v>195</v>
      </c>
      <c r="D43" s="255"/>
      <c r="E43" s="255"/>
      <c r="H43" s="258"/>
    </row>
    <row r="44" spans="2:8" ht="32.25" customHeight="1">
      <c r="B44" s="339" t="s">
        <v>170</v>
      </c>
      <c r="C44" s="337" t="s">
        <v>80</v>
      </c>
      <c r="D44" s="341" t="s">
        <v>81</v>
      </c>
      <c r="E44" s="335" t="s">
        <v>171</v>
      </c>
      <c r="F44" s="343"/>
      <c r="G44" s="335" t="s">
        <v>172</v>
      </c>
      <c r="H44" s="336"/>
    </row>
    <row r="45" spans="2:8" ht="18.75" customHeight="1">
      <c r="B45" s="340"/>
      <c r="C45" s="338"/>
      <c r="D45" s="342"/>
      <c r="E45" s="259" t="s">
        <v>196</v>
      </c>
      <c r="F45" s="259" t="s">
        <v>197</v>
      </c>
      <c r="G45" s="259" t="s">
        <v>196</v>
      </c>
      <c r="H45" s="260" t="s">
        <v>197</v>
      </c>
    </row>
    <row r="46" spans="1:8" ht="12" customHeight="1" thickBot="1">
      <c r="A46" t="s">
        <v>47</v>
      </c>
      <c r="B46" s="261">
        <v>1</v>
      </c>
      <c r="C46" s="262" t="s">
        <v>10</v>
      </c>
      <c r="D46" s="263">
        <v>2</v>
      </c>
      <c r="E46" s="264">
        <v>3</v>
      </c>
      <c r="F46" s="264">
        <v>4</v>
      </c>
      <c r="G46" s="264">
        <v>5</v>
      </c>
      <c r="H46" s="265">
        <v>6</v>
      </c>
    </row>
    <row r="47" spans="1:8" ht="63" customHeight="1">
      <c r="A47" t="s">
        <v>8</v>
      </c>
      <c r="B47" s="309" t="s">
        <v>198</v>
      </c>
      <c r="C47" s="266"/>
      <c r="D47" s="267" t="s">
        <v>48</v>
      </c>
      <c r="E47" s="268">
        <v>30168</v>
      </c>
      <c r="F47" s="269">
        <v>821</v>
      </c>
      <c r="G47" s="268">
        <v>7208</v>
      </c>
      <c r="H47" s="269">
        <v>594</v>
      </c>
    </row>
    <row r="48" spans="1:8" ht="17.25" customHeight="1">
      <c r="A48" t="s">
        <v>8</v>
      </c>
      <c r="B48" s="310" t="s">
        <v>199</v>
      </c>
      <c r="C48" s="270"/>
      <c r="D48" s="271" t="s">
        <v>49</v>
      </c>
      <c r="E48" s="272">
        <v>142718</v>
      </c>
      <c r="F48" s="273">
        <v>131302</v>
      </c>
      <c r="G48" s="272">
        <v>180739</v>
      </c>
      <c r="H48" s="273">
        <v>199745</v>
      </c>
    </row>
    <row r="49" spans="1:8" ht="51" customHeight="1">
      <c r="A49" t="s">
        <v>8</v>
      </c>
      <c r="B49" s="310" t="s">
        <v>200</v>
      </c>
      <c r="C49" s="270"/>
      <c r="D49" s="271" t="s">
        <v>50</v>
      </c>
      <c r="E49" s="272">
        <v>25914</v>
      </c>
      <c r="F49" s="273">
        <v>4314</v>
      </c>
      <c r="G49" s="272">
        <v>14484</v>
      </c>
      <c r="H49" s="273">
        <v>598</v>
      </c>
    </row>
    <row r="50" spans="1:8" ht="24.75" customHeight="1">
      <c r="A50" t="s">
        <v>8</v>
      </c>
      <c r="B50" s="310" t="s">
        <v>201</v>
      </c>
      <c r="C50" s="270"/>
      <c r="D50" s="271" t="s">
        <v>51</v>
      </c>
      <c r="E50" s="272">
        <v>73168</v>
      </c>
      <c r="F50" s="273">
        <v>263866</v>
      </c>
      <c r="G50" s="272">
        <v>38762</v>
      </c>
      <c r="H50" s="273">
        <v>73599</v>
      </c>
    </row>
    <row r="51" spans="1:8" ht="27" customHeight="1">
      <c r="A51" t="s">
        <v>8</v>
      </c>
      <c r="B51" s="311" t="s">
        <v>202</v>
      </c>
      <c r="C51" s="270"/>
      <c r="D51" s="271" t="s">
        <v>52</v>
      </c>
      <c r="E51" s="272">
        <v>103328</v>
      </c>
      <c r="F51" s="273">
        <v>0</v>
      </c>
      <c r="G51" s="272">
        <v>68603</v>
      </c>
      <c r="H51" s="273">
        <v>0</v>
      </c>
    </row>
    <row r="52" spans="1:8" ht="27" customHeight="1" thickBot="1">
      <c r="A52" t="s">
        <v>8</v>
      </c>
      <c r="B52" s="312" t="s">
        <v>203</v>
      </c>
      <c r="C52" s="274"/>
      <c r="D52" s="275" t="s">
        <v>53</v>
      </c>
      <c r="E52" s="276">
        <v>3264</v>
      </c>
      <c r="F52" s="277">
        <v>481</v>
      </c>
      <c r="G52" s="276">
        <v>8597</v>
      </c>
      <c r="H52" s="277">
        <v>238</v>
      </c>
    </row>
    <row r="53" spans="2:7" ht="15" customHeight="1">
      <c r="B53" s="79"/>
      <c r="C53" s="80"/>
      <c r="D53" s="27"/>
      <c r="E53" s="10"/>
      <c r="F53" s="81"/>
      <c r="G53" s="81"/>
    </row>
    <row r="54" spans="2:8" ht="12.75">
      <c r="B54" s="334" t="s">
        <v>160</v>
      </c>
      <c r="C54" s="334"/>
      <c r="D54" s="334"/>
      <c r="E54" s="313" t="s">
        <v>161</v>
      </c>
      <c r="F54" s="83"/>
      <c r="G54" s="83"/>
      <c r="H54" s="83"/>
    </row>
    <row r="55" spans="2:8" ht="12.75">
      <c r="B55" s="317" t="s">
        <v>162</v>
      </c>
      <c r="C55" s="318"/>
      <c r="D55" s="314"/>
      <c r="E55" s="344" t="s">
        <v>163</v>
      </c>
      <c r="F55" s="345"/>
      <c r="G55" s="345"/>
      <c r="H55" s="279"/>
    </row>
    <row r="56" spans="5:8" ht="12.75">
      <c r="E56" s="278"/>
      <c r="F56" s="278"/>
      <c r="G56" s="278"/>
      <c r="H56" s="258"/>
    </row>
    <row r="57" spans="2:8" ht="14.25" customHeight="1">
      <c r="B57" s="315" t="s">
        <v>164</v>
      </c>
      <c r="C57" s="315"/>
      <c r="H57" s="258"/>
    </row>
  </sheetData>
  <sheetProtection/>
  <mergeCells count="15">
    <mergeCell ref="B57:C57"/>
    <mergeCell ref="B54:D54"/>
    <mergeCell ref="G44:H44"/>
    <mergeCell ref="C44:C45"/>
    <mergeCell ref="B44:B45"/>
    <mergeCell ref="D44:D45"/>
    <mergeCell ref="E44:F44"/>
    <mergeCell ref="B55:C55"/>
    <mergeCell ref="E55:G55"/>
    <mergeCell ref="C5:E5"/>
    <mergeCell ref="C8:E8"/>
    <mergeCell ref="C9:E9"/>
    <mergeCell ref="C10:D10"/>
    <mergeCell ref="C6:E6"/>
    <mergeCell ref="C7:E7"/>
  </mergeCells>
  <printOptions/>
  <pageMargins left="0.23" right="0.27" top="0.5511811023622047" bottom="0.2362204724409449" header="0.5511811023622047" footer="0"/>
  <pageSetup fitToHeight="2" fitToWidth="2" horizontalDpi="600" verticalDpi="600" orientation="portrait" paperSize="9" r:id="rId1"/>
  <rowBreaks count="3" manualBreakCount="3">
    <brk id="35" max="255" man="1"/>
    <brk id="57" max="6" man="1"/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ГВЦ-РТ</dc:creator>
  <cp:keywords/>
  <dc:description/>
  <cp:lastModifiedBy>valentina</cp:lastModifiedBy>
  <cp:lastPrinted>2008-11-06T11:48:32Z</cp:lastPrinted>
  <dcterms:created xsi:type="dcterms:W3CDTF">2000-07-18T07:04:02Z</dcterms:created>
  <dcterms:modified xsi:type="dcterms:W3CDTF">2008-12-22T13:55:39Z</dcterms:modified>
  <cp:category/>
  <cp:version/>
  <cp:contentType/>
  <cp:contentStatus/>
</cp:coreProperties>
</file>